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116d69ccd0db649/Desktop/PARTICULAR/PREGÕES/CAMARA NOVA FRIBURGO/"/>
    </mc:Choice>
  </mc:AlternateContent>
  <xr:revisionPtr revIDLastSave="152" documentId="8_{B3128C64-1A02-4C1D-84E8-AB51CDA3E5A7}" xr6:coauthVersionLast="47" xr6:coauthVersionMax="47" xr10:uidLastSave="{31F2D361-2D30-4B15-B90D-674D86EF9B79}"/>
  <bookViews>
    <workbookView xWindow="-108" yWindow="-108" windowWidth="23256" windowHeight="12456" tabRatio="500" xr2:uid="{00000000-000D-0000-FFFF-FFFF00000000}"/>
  </bookViews>
  <sheets>
    <sheet name="PROPOSTA " sheetId="13" r:id="rId1"/>
    <sheet name="AUX SERV GERAIS" sheetId="5" r:id="rId2"/>
    <sheet name="COPEIRO" sheetId="9" r:id="rId3"/>
    <sheet name="JARDINEIRO " sheetId="11" r:id="rId4"/>
    <sheet name="RECEPCIONISTA " sheetId="10" r:id="rId5"/>
    <sheet name="Equipamentos" sheetId="3" r:id="rId6"/>
    <sheet name="UNIFORMES" sheetId="8" r:id="rId7"/>
    <sheet name="Equip e Insumos Jardinagem" sheetId="15" r:id="rId8"/>
    <sheet name="Material Limpeza" sheetId="14" r:id="rId9"/>
    <sheet name="Material para Copa " sheetId="16" r:id="rId10"/>
  </sheets>
  <externalReferences>
    <externalReference r:id="rId11"/>
    <externalReference r:id="rId12"/>
    <externalReference r:id="rId13"/>
    <externalReference r:id="rId14"/>
  </externalReferences>
  <definedNames>
    <definedName name="ADM">#REF!</definedName>
    <definedName name="AdmApos">[1]Painel!#REF!</definedName>
    <definedName name="_xlnm.Print_Area" localSheetId="1">'AUX SERV GERAIS'!$A$1:$D$107</definedName>
    <definedName name="_xlnm.Print_Area" localSheetId="2">COPEIRO!$A$1:$D$107</definedName>
    <definedName name="_xlnm.Print_Area" localSheetId="3">'JARDINEIRO '!$A$1:$D$107</definedName>
    <definedName name="_xlnm.Print_Area" localSheetId="4">'RECEPCIONISTA '!$A$1:$D$107</definedName>
    <definedName name="ASSIST">#REF!</definedName>
    <definedName name="AuxFuneral">[2]Painel!$B$13</definedName>
    <definedName name="ENCARGOS">#REF!</definedName>
    <definedName name="imposto">#REF!</definedName>
    <definedName name="LUCROApos">[1]Painel!#REF!</definedName>
    <definedName name="LUCROS">#REF!</definedName>
    <definedName name="partfunc">'[3]Anexo I'!#REF!</definedName>
    <definedName name="PercAdm">[4]Painel!$B$21</definedName>
    <definedName name="PercISS">[4]Painel!$B$20</definedName>
    <definedName name="PercLucro">[4]Painel!$B$22</definedName>
    <definedName name="pLucroFinal">#REF!</definedName>
    <definedName name="Print_Area_0" localSheetId="6">UNIFORMES!$A$1:$F$10</definedName>
    <definedName name="pvcpmfaa">'[1]PCFP 6 - CPMF JAN2008'!$H$57</definedName>
    <definedName name="pvcpmfaas">'[1]PCFP 6 - CPMF JAN2008'!$G$57</definedName>
    <definedName name="pvcpmfas">'[1]PCFP 6 - CPMF JAN2008'!$J$57</definedName>
    <definedName name="pvcpmfass">'[1]PCFP 6 - CPMF JAN2008'!$F$57</definedName>
    <definedName name="pvcpmfes">'[1]PCFP 6 - CPMF JAN2008'!$I$57</definedName>
    <definedName name="pvfgtsaa0">'[1]PCFP 2 - FGTS FEV2007'!$H$57</definedName>
    <definedName name="pvfgtsaas0">'[1]PCFP 2 - FGTS FEV2007'!$G$57</definedName>
    <definedName name="pvfgtsas0">'[1]PCFP 2 - FGTS FEV2007'!$J$57</definedName>
    <definedName name="pvfgtsass0">'[1]PCFP 2 - FGTS FEV2007'!$F$57</definedName>
    <definedName name="pvfgtses0">'[1]PCFP 2 - FGTS FEV2007'!$I$57</definedName>
    <definedName name="pvseac0407aa">'[1]2'!$H$57</definedName>
    <definedName name="pvseac0407aas">'[1]2'!$G$57</definedName>
    <definedName name="pvseac0407as">'[1]2'!$J$57</definedName>
    <definedName name="pvseac0407ass">'[1]2'!$F$57</definedName>
    <definedName name="pvseac0407es">'[1]2'!$I$57</definedName>
    <definedName name="pvseac0408aa">'[1]NOVO REEQUILIBR - SEEAC ABR2008'!$H$57</definedName>
    <definedName name="pvseac0408aas">'[1]NOVO REEQUILIBR - SEEAC ABR2008'!$G$57</definedName>
    <definedName name="pvseac0408as">'[1]NOVO REEQUILIBR - SEEAC ABR2008'!$J$57</definedName>
    <definedName name="pvseac0408ass">'[1]NOVO REEQUILIBR - SEEAC ABR2008'!$F$57</definedName>
    <definedName name="pvseac0408es">'[1]NOVO REEQUILIBR - SEEAC ABR2008'!$I$57</definedName>
    <definedName name="pvsindpd0907aa">'[1]PCFP 5 - SINDPD 092007'!$H$57</definedName>
    <definedName name="pvsindpd0907aas">'[1]PCFP 5 - SINDPD 092007'!$G$57</definedName>
    <definedName name="pvsindpd0907as">'[1]PCFP 5 - SINDPD 092007'!$J$57</definedName>
    <definedName name="pvsindpd0907ass">'[1]PCFP 5 - SINDPD 092007'!$F$57</definedName>
    <definedName name="pvsindpd0907es">'[1]PCFP 5 - SINDPD 092007'!$I$57</definedName>
    <definedName name="ResTecn1">[4]Painel!$B$18</definedName>
    <definedName name="ResTecn2">[4]Painel!$B$19</definedName>
    <definedName name="sal">#REF!</definedName>
    <definedName name="SALAUX">#REF!</definedName>
    <definedName name="SALRT">#REF!</definedName>
    <definedName name="taxaAdm">#REF!</definedName>
    <definedName name="taxaLucro">#REF!</definedName>
    <definedName name="Trein">[4]Painel!$B$15</definedName>
    <definedName name="UN" localSheetId="1">#REF!</definedName>
    <definedName name="UN" localSheetId="2">#REF!</definedName>
    <definedName name="UN" localSheetId="3">#REF!</definedName>
    <definedName name="UN" localSheetId="4">#REF!</definedName>
    <definedName name="UN">#REF!</definedName>
    <definedName name="xxxx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3" l="1"/>
  <c r="D40" i="10"/>
  <c r="D40" i="9"/>
  <c r="D40" i="5"/>
  <c r="D82" i="10"/>
  <c r="D84" i="11"/>
  <c r="D83" i="9"/>
  <c r="D82" i="9"/>
  <c r="D84" i="5"/>
  <c r="D82" i="5"/>
  <c r="D83" i="5"/>
  <c r="E39" i="9"/>
  <c r="E39" i="11" s="1"/>
  <c r="C90" i="9"/>
  <c r="C90" i="11" s="1"/>
  <c r="C90" i="10" s="1"/>
  <c r="C89" i="9"/>
  <c r="C89" i="11" s="1"/>
  <c r="C89" i="10" s="1"/>
  <c r="F13" i="16"/>
  <c r="F12" i="16"/>
  <c r="F11" i="16"/>
  <c r="F10" i="16"/>
  <c r="F9" i="16"/>
  <c r="F8" i="16"/>
  <c r="F7" i="16"/>
  <c r="F6" i="16"/>
  <c r="F5" i="16"/>
  <c r="F4" i="16"/>
  <c r="F14" i="16" s="1"/>
  <c r="F15" i="16" s="1"/>
  <c r="F16" i="16" s="1"/>
  <c r="E17" i="15"/>
  <c r="E18" i="15" s="1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2" i="15"/>
  <c r="E16" i="15" s="1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C25" i="3"/>
  <c r="C24" i="3"/>
  <c r="C22" i="3"/>
  <c r="C21" i="3"/>
  <c r="E17" i="3"/>
  <c r="E14" i="3"/>
  <c r="E13" i="3"/>
  <c r="E12" i="3"/>
  <c r="E10" i="3"/>
  <c r="E9" i="3"/>
  <c r="E8" i="3"/>
  <c r="E7" i="3"/>
  <c r="E6" i="3"/>
  <c r="E5" i="3"/>
  <c r="E4" i="3"/>
  <c r="C95" i="9"/>
  <c r="C95" i="11" s="1"/>
  <c r="C28" i="9"/>
  <c r="D82" i="11"/>
  <c r="F66" i="8"/>
  <c r="D78" i="11"/>
  <c r="D74" i="11"/>
  <c r="C70" i="11"/>
  <c r="C58" i="11"/>
  <c r="C55" i="11"/>
  <c r="D14" i="11"/>
  <c r="F54" i="8"/>
  <c r="F53" i="8"/>
  <c r="F52" i="8"/>
  <c r="F51" i="8"/>
  <c r="F50" i="8"/>
  <c r="F55" i="8" s="1"/>
  <c r="D74" i="10"/>
  <c r="D78" i="10" s="1"/>
  <c r="C70" i="10"/>
  <c r="C58" i="10"/>
  <c r="C55" i="10"/>
  <c r="D14" i="10"/>
  <c r="F22" i="8"/>
  <c r="F21" i="8"/>
  <c r="F20" i="8"/>
  <c r="C91" i="9"/>
  <c r="D74" i="9"/>
  <c r="D78" i="9" s="1"/>
  <c r="C70" i="9"/>
  <c r="C58" i="9"/>
  <c r="C55" i="9"/>
  <c r="D14" i="9"/>
  <c r="F37" i="8"/>
  <c r="F67" i="8"/>
  <c r="F65" i="8"/>
  <c r="F64" i="8"/>
  <c r="F63" i="8"/>
  <c r="F49" i="8"/>
  <c r="F48" i="8"/>
  <c r="F47" i="8"/>
  <c r="F46" i="8"/>
  <c r="F45" i="8"/>
  <c r="F36" i="8"/>
  <c r="F35" i="8"/>
  <c r="F34" i="8"/>
  <c r="F33" i="8"/>
  <c r="F32" i="8"/>
  <c r="F31" i="8"/>
  <c r="F30" i="8"/>
  <c r="F19" i="8"/>
  <c r="F18" i="8"/>
  <c r="F17" i="8"/>
  <c r="F16" i="8"/>
  <c r="F15" i="8"/>
  <c r="F14" i="8"/>
  <c r="F13" i="8"/>
  <c r="F23" i="8" s="1"/>
  <c r="C91" i="5"/>
  <c r="C96" i="5" s="1"/>
  <c r="D74" i="5"/>
  <c r="D78" i="5" s="1"/>
  <c r="C70" i="5"/>
  <c r="C58" i="5"/>
  <c r="C55" i="5"/>
  <c r="C36" i="5"/>
  <c r="D14" i="5"/>
  <c r="E39" i="10" l="1"/>
  <c r="D40" i="11"/>
  <c r="C96" i="9"/>
  <c r="C95" i="10"/>
  <c r="C91" i="10" s="1"/>
  <c r="C96" i="10" s="1"/>
  <c r="C91" i="11"/>
  <c r="C36" i="9"/>
  <c r="C28" i="11"/>
  <c r="C96" i="11"/>
  <c r="F49" i="14"/>
  <c r="F50" i="14" s="1"/>
  <c r="F51" i="14" s="1"/>
  <c r="C59" i="11"/>
  <c r="C60" i="11" s="1"/>
  <c r="D39" i="11"/>
  <c r="D20" i="11"/>
  <c r="D58" i="11" s="1"/>
  <c r="F56" i="8"/>
  <c r="D39" i="10"/>
  <c r="D20" i="10"/>
  <c r="C59" i="10"/>
  <c r="C60" i="10" s="1"/>
  <c r="F24" i="8"/>
  <c r="F68" i="8"/>
  <c r="F69" i="8" s="1"/>
  <c r="F38" i="8"/>
  <c r="F39" i="8" s="1"/>
  <c r="C59" i="9"/>
  <c r="C60" i="9" s="1"/>
  <c r="D39" i="9"/>
  <c r="D43" i="9" s="1"/>
  <c r="D47" i="9" s="1"/>
  <c r="D20" i="9"/>
  <c r="D58" i="9" s="1"/>
  <c r="C59" i="5"/>
  <c r="C60" i="5" s="1"/>
  <c r="D20" i="5"/>
  <c r="D58" i="5" s="1"/>
  <c r="D39" i="5"/>
  <c r="D43" i="5" s="1"/>
  <c r="D47" i="5" s="1"/>
  <c r="D43" i="10" l="1"/>
  <c r="D47" i="10" s="1"/>
  <c r="D43" i="11"/>
  <c r="D47" i="11" s="1"/>
  <c r="C28" i="10"/>
  <c r="C36" i="10" s="1"/>
  <c r="C36" i="11"/>
  <c r="D86" i="11"/>
  <c r="D104" i="11" s="1"/>
  <c r="D24" i="11"/>
  <c r="D25" i="11"/>
  <c r="D52" i="11"/>
  <c r="D53" i="11"/>
  <c r="D54" i="11"/>
  <c r="D56" i="11"/>
  <c r="D57" i="11"/>
  <c r="D100" i="11"/>
  <c r="D86" i="10"/>
  <c r="D104" i="10" s="1"/>
  <c r="D86" i="9"/>
  <c r="D104" i="9" s="1"/>
  <c r="D100" i="10"/>
  <c r="D58" i="10"/>
  <c r="D57" i="10"/>
  <c r="D25" i="10"/>
  <c r="D56" i="10"/>
  <c r="D54" i="10"/>
  <c r="D53" i="10"/>
  <c r="D52" i="10"/>
  <c r="D24" i="10"/>
  <c r="D86" i="5"/>
  <c r="D104" i="5" s="1"/>
  <c r="D24" i="9"/>
  <c r="D25" i="9"/>
  <c r="D52" i="9"/>
  <c r="D53" i="9"/>
  <c r="D54" i="9"/>
  <c r="D56" i="9"/>
  <c r="D57" i="9"/>
  <c r="D100" i="9"/>
  <c r="D24" i="5"/>
  <c r="D25" i="5"/>
  <c r="D52" i="5"/>
  <c r="D53" i="5"/>
  <c r="D100" i="5"/>
  <c r="D54" i="5"/>
  <c r="D56" i="5"/>
  <c r="D57" i="5"/>
  <c r="D59" i="10" l="1"/>
  <c r="D26" i="9"/>
  <c r="D59" i="11"/>
  <c r="D26" i="11"/>
  <c r="D55" i="11"/>
  <c r="D60" i="11" s="1"/>
  <c r="D102" i="11" s="1"/>
  <c r="D55" i="10"/>
  <c r="D26" i="10"/>
  <c r="D28" i="9"/>
  <c r="D29" i="9"/>
  <c r="D30" i="9"/>
  <c r="D31" i="9"/>
  <c r="D32" i="9"/>
  <c r="D33" i="9"/>
  <c r="D34" i="9"/>
  <c r="D35" i="9"/>
  <c r="D45" i="9"/>
  <c r="D55" i="9"/>
  <c r="D59" i="9"/>
  <c r="D60" i="9" s="1"/>
  <c r="D102" i="9" s="1"/>
  <c r="D26" i="5"/>
  <c r="D55" i="5"/>
  <c r="D59" i="5"/>
  <c r="D60" i="5" s="1"/>
  <c r="D102" i="5" s="1"/>
  <c r="D60" i="10" l="1"/>
  <c r="D102" i="10" s="1"/>
  <c r="D45" i="11"/>
  <c r="D35" i="11"/>
  <c r="D34" i="11"/>
  <c r="D33" i="11"/>
  <c r="D32" i="11"/>
  <c r="D31" i="11"/>
  <c r="D30" i="11"/>
  <c r="D29" i="11"/>
  <c r="D28" i="11"/>
  <c r="D36" i="11" s="1"/>
  <c r="D64" i="11" s="1"/>
  <c r="D45" i="10"/>
  <c r="D35" i="10"/>
  <c r="D34" i="10"/>
  <c r="D33" i="10"/>
  <c r="D32" i="10"/>
  <c r="D31" i="10"/>
  <c r="D30" i="10"/>
  <c r="D29" i="10"/>
  <c r="D28" i="10"/>
  <c r="D36" i="9"/>
  <c r="D45" i="5"/>
  <c r="D35" i="5"/>
  <c r="D34" i="5"/>
  <c r="D33" i="5"/>
  <c r="D32" i="5"/>
  <c r="D31" i="5"/>
  <c r="D30" i="5"/>
  <c r="D29" i="5"/>
  <c r="D28" i="5"/>
  <c r="D46" i="11" l="1"/>
  <c r="D48" i="11" s="1"/>
  <c r="D101" i="11" s="1"/>
  <c r="D69" i="11"/>
  <c r="D68" i="11"/>
  <c r="D67" i="11"/>
  <c r="D66" i="11"/>
  <c r="D65" i="11"/>
  <c r="D70" i="11" s="1"/>
  <c r="D77" i="11" s="1"/>
  <c r="D79" i="11" s="1"/>
  <c r="D103" i="11" s="1"/>
  <c r="D36" i="10"/>
  <c r="D46" i="9"/>
  <c r="D48" i="9" s="1"/>
  <c r="D101" i="9" s="1"/>
  <c r="D64" i="9"/>
  <c r="D66" i="9"/>
  <c r="D67" i="9"/>
  <c r="D68" i="9"/>
  <c r="D69" i="9"/>
  <c r="D65" i="9"/>
  <c r="D36" i="5"/>
  <c r="D46" i="5" s="1"/>
  <c r="D48" i="5" s="1"/>
  <c r="D101" i="5" s="1"/>
  <c r="D67" i="5"/>
  <c r="D66" i="5"/>
  <c r="D64" i="5"/>
  <c r="D69" i="5"/>
  <c r="D68" i="5"/>
  <c r="D65" i="5"/>
  <c r="D105" i="11" l="1"/>
  <c r="D46" i="10"/>
  <c r="D48" i="10" s="1"/>
  <c r="D101" i="10" s="1"/>
  <c r="D69" i="10"/>
  <c r="D68" i="10"/>
  <c r="D67" i="10"/>
  <c r="D66" i="10"/>
  <c r="D65" i="10"/>
  <c r="D64" i="10"/>
  <c r="D70" i="9"/>
  <c r="D77" i="9" s="1"/>
  <c r="D79" i="9" s="1"/>
  <c r="D103" i="9" s="1"/>
  <c r="D105" i="9" s="1"/>
  <c r="D70" i="5"/>
  <c r="D77" i="5" s="1"/>
  <c r="D79" i="5" s="1"/>
  <c r="D103" i="5" s="1"/>
  <c r="D105" i="5" s="1"/>
  <c r="D89" i="11" l="1"/>
  <c r="D70" i="10"/>
  <c r="D77" i="10" s="1"/>
  <c r="D79" i="10" s="1"/>
  <c r="D103" i="10" s="1"/>
  <c r="D105" i="10" s="1"/>
  <c r="D89" i="10" s="1"/>
  <c r="D90" i="10" s="1"/>
  <c r="D89" i="9"/>
  <c r="D89" i="5"/>
  <c r="D90" i="11" l="1"/>
  <c r="D93" i="10"/>
  <c r="D94" i="10"/>
  <c r="D95" i="10"/>
  <c r="D92" i="10"/>
  <c r="D90" i="9"/>
  <c r="D90" i="5"/>
  <c r="D95" i="11" l="1"/>
  <c r="D92" i="11"/>
  <c r="D93" i="11"/>
  <c r="D94" i="11"/>
  <c r="D91" i="10"/>
  <c r="D96" i="10" s="1"/>
  <c r="D106" i="10" s="1"/>
  <c r="D107" i="10" s="1"/>
  <c r="G21" i="13" s="1"/>
  <c r="H21" i="13" s="1"/>
  <c r="D92" i="9"/>
  <c r="D95" i="9"/>
  <c r="D93" i="9"/>
  <c r="D94" i="9"/>
  <c r="D92" i="5"/>
  <c r="D95" i="5"/>
  <c r="D93" i="5"/>
  <c r="D94" i="5"/>
  <c r="D91" i="11" l="1"/>
  <c r="D96" i="11" s="1"/>
  <c r="D106" i="11" s="1"/>
  <c r="D107" i="11" s="1"/>
  <c r="D108" i="11" s="1"/>
  <c r="D109" i="11" s="1"/>
  <c r="D110" i="11" s="1"/>
  <c r="G20" i="13" s="1"/>
  <c r="H20" i="13" s="1"/>
  <c r="D91" i="9"/>
  <c r="D96" i="9" s="1"/>
  <c r="D106" i="9" s="1"/>
  <c r="D107" i="9" s="1"/>
  <c r="G19" i="13" s="1"/>
  <c r="H19" i="13" s="1"/>
  <c r="D91" i="5"/>
  <c r="D96" i="5" s="1"/>
  <c r="D106" i="5" s="1"/>
  <c r="D107" i="5" s="1"/>
  <c r="G18" i="13" s="1"/>
  <c r="H18" i="13" s="1"/>
</calcChain>
</file>

<file path=xl/sharedStrings.xml><?xml version="1.0" encoding="utf-8"?>
<sst xmlns="http://schemas.openxmlformats.org/spreadsheetml/2006/main" count="1023" uniqueCount="337">
  <si>
    <t>IDENTIFICAÇÃO DA EMPRESA (CNPJ E RAZÃO SOCIAL):</t>
  </si>
  <si>
    <t>Módulo 1 - 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</si>
  <si>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</si>
  <si>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</si>
  <si>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</si>
  <si>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</si>
  <si>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</si>
  <si>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</si>
  <si>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</si>
  <si>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</si>
  <si>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</si>
  <si>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</si>
  <si>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</si>
  <si>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</si>
  <si>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</si>
  <si>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</si>
  <si>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</si>
  <si>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</si>
  <si>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</si>
  <si>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</si>
  <si>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</si>
  <si>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</si>
  <si>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</si>
  <si>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</si>
  <si>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</si>
  <si>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</si>
  <si>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</si>
  <si>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SESC ou SESI</t>
  </si>
  <si>
    <t>SENAI - SENAC</t>
  </si>
  <si>
    <t>F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</si>
  <si>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</si>
  <si>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</si>
  <si>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</si>
  <si>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</si>
  <si>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</si>
  <si>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</si>
  <si>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</si>
  <si>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</si>
  <si>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</si>
  <si>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</si>
  <si>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</si>
  <si>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</si>
  <si>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</si>
  <si>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</si>
  <si>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</si>
  <si>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</si>
  <si>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</si>
  <si>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</si>
  <si>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</si>
  <si>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</si>
  <si>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</si>
  <si>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</si>
  <si>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</si>
  <si>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</si>
  <si>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</si>
  <si>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</si>
  <si>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Custos Indiretos</t>
  </si>
  <si>
    <t>Lucro</t>
  </si>
  <si>
    <t>Tributos</t>
  </si>
  <si>
    <t>Mão de obra vinculada à execução contratual (valor por empregado)</t>
  </si>
  <si>
    <t>Subtotal (A + B +C+ D+E)</t>
  </si>
  <si>
    <t>Módulo 6 – Custos Indiretos, Tributos e Lucro</t>
  </si>
  <si>
    <t>Item</t>
  </si>
  <si>
    <t>Descrição</t>
  </si>
  <si>
    <t>Unidade</t>
  </si>
  <si>
    <t>Qtde. Anual</t>
  </si>
  <si>
    <t>Preço unit. (R$)</t>
  </si>
  <si>
    <t>Preço Total (R$)</t>
  </si>
  <si>
    <t>Água sanitária</t>
  </si>
  <si>
    <t>Frasco de 2L</t>
  </si>
  <si>
    <t>Álcool 70% bactericida líquido</t>
  </si>
  <si>
    <t>Frasco de 5L</t>
  </si>
  <si>
    <t>Álcool gel 70%</t>
  </si>
  <si>
    <t>Álcool gel 70% antisséptico sachê 800ml para dispenser</t>
  </si>
  <si>
    <t>Balde plástico preto com capacidade para 12 Litros</t>
  </si>
  <si>
    <t>Balde lava e seca  profissional com rodinha (mop - esfregão com 38 cm) - Volume 18l</t>
  </si>
  <si>
    <t>Cloro</t>
  </si>
  <si>
    <t>Frasco com 5 L</t>
  </si>
  <si>
    <t>Desentupidor de vaso sanitário de 60cm de altura, de borracha e cabo de plástico ou madeira.</t>
  </si>
  <si>
    <t xml:space="preserve"> Unidade</t>
  </si>
  <si>
    <t>Desinfetante de uso geral antibactericida</t>
  </si>
  <si>
    <t>Detergente desengordurante</t>
  </si>
  <si>
    <t>Frasco de 500ml</t>
  </si>
  <si>
    <t>Dispenser (suporte) para papel toalha  interfolhas</t>
  </si>
  <si>
    <t>Dispenser( suporte) para rolão de papel  higiênico</t>
  </si>
  <si>
    <t>Dispenser (suporte) para sabonete líquido para capacidade de 800ml</t>
  </si>
  <si>
    <t>Dispenser (suporte) para álcool gel</t>
  </si>
  <si>
    <t>Escova “lava tanque” de plástico com cerdas de nylon</t>
  </si>
  <si>
    <t>Escova para limpeza de vaso sanitário com cabo de plástico e cerdas de nylon. As escovas deverão ser substituídas a cada 3 meses ou quando perceber que as cerdas começam a entortar, o que ocorrer primeiro.</t>
  </si>
  <si>
    <t>Flanela amarela 30cmx50cm, de algodão, textura macia.</t>
  </si>
  <si>
    <t>Filtro para aspirador de pó</t>
  </si>
  <si>
    <t>Lã de aço</t>
  </si>
  <si>
    <t>Pacote com 4 unidades</t>
  </si>
  <si>
    <t>Limpa vidros concentrado</t>
  </si>
  <si>
    <t>Frasco com 500ml</t>
  </si>
  <si>
    <t>Limpador multiuso</t>
  </si>
  <si>
    <t>Limpa carpete</t>
  </si>
  <si>
    <t>Frasco com 1 litro</t>
  </si>
  <si>
    <t>Lustra móveis</t>
  </si>
  <si>
    <t>Luva confeccionada em látex, forrada com algodão flocado com formato anatômico, de alta resistência</t>
  </si>
  <si>
    <t xml:space="preserve"> Pares</t>
  </si>
  <si>
    <t>Mop pó 60 cm, com cabo em alumínio de 1,5m</t>
  </si>
  <si>
    <t>Odorizador de ambiente aroma lavanda em spray</t>
  </si>
  <si>
    <t>Frasco de 500 ml</t>
  </si>
  <si>
    <t>Palha de aço</t>
  </si>
  <si>
    <t>Pano de chão alvejado em algodão, com costuras laterais, alta absorção de umidade, tamanho 60cm x 80cm</t>
  </si>
  <si>
    <t>Papel higiênico rolão, 100% celulose</t>
  </si>
  <si>
    <t>Pacote com 8  rolos x 300 metros</t>
  </si>
  <si>
    <t>Papel Toalha Interfolha 100% celulose, Folha Dupla 2 Dobras 22,5x21cm branco</t>
  </si>
  <si>
    <t>Pacote com 1.000 unidades</t>
  </si>
  <si>
    <t>Pulverizador</t>
  </si>
  <si>
    <t>Protetor de mictório transparente</t>
  </si>
  <si>
    <t xml:space="preserve">Sabão em pasta arenoso para limpeza multiuso  </t>
  </si>
  <si>
    <t>Pote com 500 g</t>
  </si>
  <si>
    <t>Refil do balde lavar e seca</t>
  </si>
  <si>
    <t>Refil para o mop pó de 60cm</t>
  </si>
  <si>
    <t xml:space="preserve">Rodo 40cm com cabo de 1,5m em alumínio  </t>
  </si>
  <si>
    <t>Sabão em barra 200g de primeira qualidade</t>
  </si>
  <si>
    <t>Pacote com 5 unidades</t>
  </si>
  <si>
    <t>Sabonete líquido para saboneteira dosadora</t>
  </si>
  <si>
    <t>Refil de 800ml</t>
  </si>
  <si>
    <t>Sabonete líquido</t>
  </si>
  <si>
    <t>Frasco com 5L</t>
  </si>
  <si>
    <t>Saco de lixo 100 litros preto reforçado</t>
  </si>
  <si>
    <t>Fardo de 100 unidades</t>
  </si>
  <si>
    <t>Saco de lixo 60 litros preto reforçado</t>
  </si>
  <si>
    <t>Saponáceo em pó com cloro</t>
  </si>
  <si>
    <t>Frasco de 300ml</t>
  </si>
  <si>
    <t>Soda Cáustica</t>
  </si>
  <si>
    <t>Frasco de 400g</t>
  </si>
  <si>
    <t>Vassoura de piaçava tipo Rossi</t>
  </si>
  <si>
    <t>Vassoura tipo gari de piaçava cepa plástica 60cm x 6cm x 8,5cm, cabo 1,40cm.</t>
  </si>
  <si>
    <t>Vassoura de pelo natural, 40 cm</t>
  </si>
  <si>
    <t>Vassoura limpa-teto com cabo extensível que permita alcançar locais altos e cerdas macias</t>
  </si>
  <si>
    <t>PLANILHA 3 – MODELO DE PLANILHA DE CUSTOS DE EQUIPAMENTOS PARA LIMPEZA</t>
  </si>
  <si>
    <t>Qtd.</t>
  </si>
  <si>
    <t>Preço unitário</t>
  </si>
  <si>
    <t>Preço total</t>
  </si>
  <si>
    <t>Aspirador de pó e água tipo industrial 1400W. Eficiência energética entre A e C (Tabela de Eficiência Energética do INMETRO)</t>
  </si>
  <si>
    <t>Placa sinalizadora "Cuidado Piso Molhado" amarela.</t>
  </si>
  <si>
    <t>Escada com 6 (seis) degraus</t>
  </si>
  <si>
    <t>Kit completo para limpeza de vidros</t>
  </si>
  <si>
    <t>Mangueira 3/4” 50 metros</t>
  </si>
  <si>
    <t>Máquina de limpeza de alta pressão 1600 libras. Eficiência energética entre A e C (Tabela de Eficiência Energética do INMETRO)</t>
  </si>
  <si>
    <t>Maquina para limpeza de piso de mármore. Eficiência energética entre A e C (Tabela de Eficiência Energética do INMETRO)</t>
  </si>
  <si>
    <t>SUBTOTAL</t>
  </si>
  <si>
    <t>SUBTOTAL MENSAL</t>
  </si>
  <si>
    <t>Manutenção dos equipamentos (gasto mensal) 0,5% a.m.</t>
  </si>
  <si>
    <t>Depreciação de equipamentos (gasto mensal) 8 anos e residual = 20%</t>
  </si>
  <si>
    <t>TOTAL MENSAL</t>
  </si>
  <si>
    <t>Quantidade de postos</t>
  </si>
  <si>
    <t>VALOR MENSAL POR FUNCIONÁRIO</t>
  </si>
  <si>
    <t>Cálculo da depreciação</t>
  </si>
  <si>
    <t>Custo</t>
  </si>
  <si>
    <t>Residual (20%)</t>
  </si>
  <si>
    <t>Vida útil</t>
  </si>
  <si>
    <t>Quota anual de depreciação</t>
  </si>
  <si>
    <t>Quota mensal de depreciação</t>
  </si>
  <si>
    <t>Calça comprida com elástico e cordão, de gabardine, brim leve, na cor cinza claro.</t>
  </si>
  <si>
    <t>ANEXO VIII – MODELO DE PLANILHA DE CUSTOS E FORMAÇÃO DE PREÇOS</t>
  </si>
  <si>
    <t>Planilha de Custos e Formação de Preços</t>
  </si>
  <si>
    <t>Tipo de serviço</t>
  </si>
  <si>
    <t>ASG</t>
  </si>
  <si>
    <t>Data da apresentação da proposta</t>
  </si>
  <si>
    <t>Classificação Brasileira de Ocupações (CBO)</t>
  </si>
  <si>
    <t>5143-20</t>
  </si>
  <si>
    <t>Piso Salarial da Categoria</t>
  </si>
  <si>
    <t>Convenção Coletiva de Trabalho</t>
  </si>
  <si>
    <t>Data base da categoria</t>
  </si>
  <si>
    <t>1º março</t>
  </si>
  <si>
    <t>%</t>
  </si>
  <si>
    <t>-</t>
  </si>
  <si>
    <t>GIIL/RAT (RAT Ajustado) = RAT (1%, 2% ou 3%) x FAP (0,5 a 2,00)</t>
  </si>
  <si>
    <t>Transporte (modal = R$ 4,70 X 2 POR DIA)</t>
  </si>
  <si>
    <t xml:space="preserve">Auxílio-Refeição/Alimentação </t>
  </si>
  <si>
    <t>Seguro de vida em grupo - cláusula 15ª da CCT</t>
  </si>
  <si>
    <t>Submódulo 3.1 - Aviso Prévio</t>
  </si>
  <si>
    <t>Multa do FGTS do Aviso Prévio Indenizado</t>
  </si>
  <si>
    <t>Custo do Aviso Prévio Indenizado (Probabilidade de 50% de ocorrências )</t>
  </si>
  <si>
    <t>Incidência do Submódulo 2.2 sobre Aviso Prévio Trabalhado</t>
  </si>
  <si>
    <t>Multa do FGTS do Aviso Prévio Trabalhado</t>
  </si>
  <si>
    <t>Custo do Aviso Prévio Trabalhado (Probabilidade de 50% de ocorrências )</t>
  </si>
  <si>
    <t>Substituto cobertura de férias</t>
  </si>
  <si>
    <t>Substituto na cobertura de ausencias legais</t>
  </si>
  <si>
    <t>Substituto na cobertura de ausência por Acidente de Trabalho</t>
  </si>
  <si>
    <t>Substituto na cobertura de Afastamento por Doença</t>
  </si>
  <si>
    <t>Substituto para cobertura de ausência durante Licença-Paternidade</t>
  </si>
  <si>
    <t>Substituto para cobertura de ausência durante Licença-Maternidade</t>
  </si>
  <si>
    <t>Horas de Reposição</t>
  </si>
  <si>
    <t>Utensílios</t>
  </si>
  <si>
    <t>C.1. Tributos Federais (COFINS)</t>
  </si>
  <si>
    <t>C.2. Tributos Estaduais (PIS)</t>
  </si>
  <si>
    <t>C.3. Tributos Municipais (ISS)</t>
  </si>
  <si>
    <t>Contribuição Previdenciária sobre a Receita Bruta - CPRB</t>
  </si>
  <si>
    <t>Quadro Resumo do Custo do Empregado</t>
  </si>
  <si>
    <t>Valor Total por Empregado</t>
  </si>
  <si>
    <t>RJ001273/2025</t>
  </si>
  <si>
    <t>COPEIRO</t>
  </si>
  <si>
    <t>RECEPCIONISTA</t>
  </si>
  <si>
    <t>Processo Administrativo SUAP 0430025.00000064/2025-80</t>
  </si>
  <si>
    <t>PREGÃO ELETRÔNICO n. 003/2025</t>
  </si>
  <si>
    <t xml:space="preserve">OBJETO: Contratação de pessoa jurídica para prestação de serviços continuados
de recepção, limpeza e conservação, copeiragem e motorista. </t>
  </si>
  <si>
    <t>UNIDADE DEMANDANTE:  Departamento Pessoal do CRMV-RJ</t>
  </si>
  <si>
    <t>PLANILHA DE CUSTOS E FORMAÇÃO DE PREÇOS</t>
  </si>
  <si>
    <t>Detalhamento do Módulo 5 - Insumos Diversos - Uniforme, EPI e Crachá</t>
  </si>
  <si>
    <t>ESTIMATIVA DE CUSTO POR EMPREGADO</t>
  </si>
  <si>
    <t>Aplica-se aos cargos de: Copeira</t>
  </si>
  <si>
    <t>Descrição do conjunto</t>
  </si>
  <si>
    <t>Quantidade por empregado</t>
  </si>
  <si>
    <t>Valor Unitário  (R$)</t>
  </si>
  <si>
    <t>Valor Total durante 12 meses (R$)</t>
  </si>
  <si>
    <t>Calça</t>
  </si>
  <si>
    <t>Blusa</t>
  </si>
  <si>
    <t>Camiseta</t>
  </si>
  <si>
    <t>Touca de filó</t>
  </si>
  <si>
    <t xml:space="preserve">Meia </t>
  </si>
  <si>
    <t xml:space="preserve">Calçado </t>
  </si>
  <si>
    <t>Custo total por empregado durante 12 meses de contrato</t>
  </si>
  <si>
    <t>Custo mensal por empregado</t>
  </si>
  <si>
    <t>Aplica-se aos cargos de: Auxiliar de Serviços Gerais</t>
  </si>
  <si>
    <t>Camisa</t>
  </si>
  <si>
    <t>Par de botas</t>
  </si>
  <si>
    <t>Par de meias social</t>
  </si>
  <si>
    <t>Aplica-se ao cargo de: Recepcionista</t>
  </si>
  <si>
    <t xml:space="preserve">Calça </t>
  </si>
  <si>
    <t>Par de sapatos</t>
  </si>
  <si>
    <t>Pares de meias</t>
  </si>
  <si>
    <t>UNIFORMES:</t>
  </si>
  <si>
    <t>Agasalho</t>
  </si>
  <si>
    <t>Prendedor de Cabelo</t>
  </si>
  <si>
    <t>Mascará</t>
  </si>
  <si>
    <t xml:space="preserve">Camiseta </t>
  </si>
  <si>
    <t xml:space="preserve">Mascara </t>
  </si>
  <si>
    <t>Luva</t>
  </si>
  <si>
    <t>Prendedor de cabelo</t>
  </si>
  <si>
    <t>Blazer</t>
  </si>
  <si>
    <t>Camisa social curta</t>
  </si>
  <si>
    <t>Camisa social longa</t>
  </si>
  <si>
    <t>Cinto</t>
  </si>
  <si>
    <t>Gravata</t>
  </si>
  <si>
    <t>UNIFORME :</t>
  </si>
  <si>
    <t>Lenço</t>
  </si>
  <si>
    <t>JARDINEIRO</t>
  </si>
  <si>
    <t>Aplica-se aos cargos de: Jardineiro</t>
  </si>
  <si>
    <t>Bota</t>
  </si>
  <si>
    <t>Mascara</t>
  </si>
  <si>
    <t>Empresa Proponente: FARO AÇO METAL ENERGIA LTDA</t>
  </si>
  <si>
    <t xml:space="preserve">Endereço: RUA MARANHÃO 290, C18 - MEIER </t>
  </si>
  <si>
    <t>Cidade: RIO DE JANEIRO - RJ - CEP: 20.720-230</t>
  </si>
  <si>
    <t>Telefone: 21- 979660417</t>
  </si>
  <si>
    <t>CNPJ: 26.577.660/0001-23</t>
  </si>
  <si>
    <t>SERVIÇO</t>
  </si>
  <si>
    <t>GRUPO</t>
  </si>
  <si>
    <t>DESCRIÇÃO</t>
  </si>
  <si>
    <t>TURNO</t>
  </si>
  <si>
    <t>JORNADA SEMANAL</t>
  </si>
  <si>
    <t>QUANT POSTOS</t>
  </si>
  <si>
    <t>Valor Mensal Unitário</t>
  </si>
  <si>
    <t>Valor Mensal Subtotal</t>
  </si>
  <si>
    <t>DIURNO</t>
  </si>
  <si>
    <t>44 HORAS</t>
  </si>
  <si>
    <t>TOTAL ANUAL</t>
  </si>
  <si>
    <t xml:space="preserve">2. Declaramos, ainda, que os preços contidos nesta proposta incluem todos os custos e despesas necessários à total execução do objeto, tais como: custos diretos e indiretos, tributos incidentes, taxa de administração, materiais, serviços, encargos sociais, trabalhistas, seguros, frete, lucro, honorários profissionais, alimentação, transporte e outros necessários ao cumprimento integral do objeto do Termo de Referência e seus ANEXOS. </t>
  </si>
  <si>
    <t>5. DADOS BANCÁRIOS:</t>
  </si>
  <si>
    <t>BANCO: 336 - C6</t>
  </si>
  <si>
    <t>CONTA: 10744495-0</t>
  </si>
  <si>
    <t>AGÊNCIA: 0001</t>
  </si>
  <si>
    <t>FARO AÇO METAL ENERGIA</t>
  </si>
  <si>
    <t xml:space="preserve">Vinicius Gonçalves Faro Pereira </t>
  </si>
  <si>
    <t>CPF: 122.814.427-30</t>
  </si>
  <si>
    <t>8 HORAS</t>
  </si>
  <si>
    <t>Valor Hora</t>
  </si>
  <si>
    <t>Valor Hora/semana</t>
  </si>
  <si>
    <t>Valor Hora/mês</t>
  </si>
  <si>
    <t>TOTAL</t>
  </si>
  <si>
    <t>TOTAL POR MÊS</t>
  </si>
  <si>
    <t>TOTAL POR MÊS/POSTO</t>
  </si>
  <si>
    <t>Quantidade</t>
  </si>
  <si>
    <t>Valor Unit.</t>
  </si>
  <si>
    <t>Valor Total</t>
  </si>
  <si>
    <t>Grama</t>
  </si>
  <si>
    <t>m²</t>
  </si>
  <si>
    <t>Terra vegetal</t>
  </si>
  <si>
    <t>Saco 30kg</t>
  </si>
  <si>
    <t>Esterco</t>
  </si>
  <si>
    <t>Saco 20kg</t>
  </si>
  <si>
    <t>Saco de lixo 100 litros reforçado</t>
  </si>
  <si>
    <t>Pacote c/ 15 unid.</t>
  </si>
  <si>
    <t>Carrinho de mão</t>
  </si>
  <si>
    <t>Cavadeira reta com cabo</t>
  </si>
  <si>
    <t>Cavadeira articulada com cabo</t>
  </si>
  <si>
    <t>Enxada com cabo</t>
  </si>
  <si>
    <t>Enxadão com cabo</t>
  </si>
  <si>
    <t>Pá de bico com cabo</t>
  </si>
  <si>
    <t>Serrote para poda nº 12</t>
  </si>
  <si>
    <t>Tesoura grande para poda</t>
  </si>
  <si>
    <t>Tesoura pequena para poda</t>
  </si>
  <si>
    <t>Roçadeira a gasolina (fio de nylon, ignição eletrônica, anti-vibratório, cinturão, óculos)</t>
  </si>
  <si>
    <t>Valor Mensal</t>
  </si>
  <si>
    <t>Valor P/Posto</t>
  </si>
  <si>
    <t>PLANILHA 2 – MODELO DE PLANILHA DE ESPECIFICAÇÃO TÉCNICA E CUSTOS DO MATERIAL PARA O SERVIÇO DE LIMPEZA</t>
  </si>
  <si>
    <t>Detergente neutro para lavar louças</t>
  </si>
  <si>
    <t>Unidade de 500ml</t>
  </si>
  <si>
    <t>Esponja multiuso verde/amarela para lavar louça</t>
  </si>
  <si>
    <t>Caixa de copo descartável para água 200ml</t>
  </si>
  <si>
    <t>Caixa com 2500 unidades</t>
  </si>
  <si>
    <t>Caixa de copo descartável para cafezinho 50ml</t>
  </si>
  <si>
    <t>Caixa com 5000 unidades</t>
  </si>
  <si>
    <t>Guardanapo 20x23cm 100% celulose virgem</t>
  </si>
  <si>
    <t>Pacote com 50 unidades</t>
  </si>
  <si>
    <t>Toalha de prato 100% algodão na cor branca tamanho aproximadamente 40x70cm</t>
  </si>
  <si>
    <t>Escova para limpar garrafa</t>
  </si>
  <si>
    <t>TOTAL:</t>
  </si>
  <si>
    <t xml:space="preserve">Mês </t>
  </si>
  <si>
    <t>P/Posto</t>
  </si>
  <si>
    <t>CAMARA MUNICIPAL DE NOVA FRIBURGO-RJ</t>
  </si>
  <si>
    <t>PE-90014/2025</t>
  </si>
  <si>
    <t>Objeto: Contratação de prestação de serviços com dedicação exclusiva de mão de obra nas funções de auxiliar de serviços gerais, copeiros, jardineiro e recepcionistas, com equipamentos, materiais, uniformes e insumos necessários.</t>
  </si>
  <si>
    <t>RJ002149/2025</t>
  </si>
  <si>
    <t>4. O prazo de validade desta proposta é de 90 (Noventa) dias.</t>
  </si>
  <si>
    <t>1. E-mail para notificação:  AUTORIZO, sob as penas da Lei, que todas as notificações referentes ao presente processo licitatório e futuras contratações poderão ser realizadas pelo e-mail faroacoeng@gmail.com, abrindo mão de  notificações por quaisquer outros métodos e servindo a cópia do e-mail como comprovante para  conhecimento dos atos praticados.</t>
  </si>
  <si>
    <t>3.Declaração da forma da Prestação da Garantia: Diante da exigência prevista no item 1.7 e 1.8 do Edital  de Licitação do Pregão Eletrônico nº 014/2025, registro que a garantia financeira será prestada por meio da modalidade seguro-Garantia.</t>
  </si>
  <si>
    <t>E-mail: FAROACOENG@GMAIL.COM</t>
  </si>
  <si>
    <t>RIO DE JANEIRO, 30 DE SETEMBRO DE 2025</t>
  </si>
  <si>
    <t>Limpeza Predial higienização e manutenção das áreas comuns, internas e externas do prédio, visando garantir  a limpeza, a saúde e o conforto dos servidores e  visitantes, com fornecimento de insumos e  equipamentos necessários a execução dos serviços,  bem como, os materiais de uso comum, conforme  descritos no Anexo I</t>
  </si>
  <si>
    <t xml:space="preserve"> Copeiragem para preparo de alimentos e arrumação de  bandejas e de mesas, atendendo ao público interno,  servindo e distribuindo alimentos e bebidas, bem como  recolher utensílios e equipamentos utilizados,
 promovendo a limpeza, higienização e conservação da  copa/cozinha, plenário e sala da Presidência.</t>
  </si>
  <si>
    <t xml:space="preserve"> Jardinagem  para administração, manutenção de  jardins, formação de jardins, limpeza e  conservação,  podas, controle de pragas, rega e tratamento de doenças.</t>
  </si>
  <si>
    <t>Recepcionista para execução de uma variedade de  tarefas administrativas e atendimento ao público.  Dentre as responsabilidades incluem receber, cadastrar  e orientar visitantes, atender e direcionar ligações
 telefônicas, registrar informações, receber e entregar  correspondências/ documentos e manter a área de  recepção limpa e organizada.  Jardinagem  para administração, manutenção de  jardins, formação de jardins, limpeza e  conservação,  podas, controle de pragas, rega e tratamento de  doenças.</t>
  </si>
  <si>
    <t xml:space="preserve">Responsáveis pela assinatura do Contrato/ Ata de Registro de Preços/Recebimento da Nota de Empenho: </t>
  </si>
  <si>
    <t>NOME: VINICIUS FARO</t>
  </si>
  <si>
    <t>IDENTIDADE : 22.212.355-6</t>
  </si>
  <si>
    <t>EMAIL: FAROACOENG@GMAIL.COM</t>
  </si>
  <si>
    <t>TELEFONE: 21-979660417</t>
  </si>
  <si>
    <t xml:space="preserve"> Declaração de concordância com retenção do imposto de Renda da Pessoa Jurídica – IRPJ na fonte:</t>
  </si>
  <si>
    <t xml:space="preserve"> O fornecedor ao participar da dispensa de licitação aceita a retenção de imposto de renda da pessoa  jurídica - IRPJ na fonte pela Câmara Municipal de Nova Friburgo quando da liquidação e pagamento da  despesa, devendo emitir a Nota Fiscal com o valor destacado do imposto, com fundamento na Instrução  Normativa da Receita Federal do Brasil nº 1.234/2012 e na Instrução Normativa nº 008/2023 do Controle  Interno da Câmara Municipal 
de Nova Friburgo/RJ http://cmnovafriburgo-rj.portaltp.com.br/consultas/documentos.aspx?id=57 disponível em da Câmara Municipal de Nova riburgo/RJhttp://cmnovafriburgorj.portaltp.com.br/consultas/documentos.aspx?id=57.</t>
  </si>
  <si>
    <t xml:space="preserve">TABELA RESUMO DOS POSTOS A SEREM CONTRATADOS E VALORES </t>
  </si>
  <si>
    <t>O valor anual total desta proposta é de R$ 379.999,73 ( Trezentos e setenta e nove mil, novecentos e noventa e nove reais e setenta e três centavos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</si>
</sst>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* #,##0.00_);_(* \(#,##0.00\);_(* \-??_);_(@_)"/>
    <numFmt numFmtId="165" formatCode="_-* #,##0.00_-;\-* #,##0.00_-;_-* \-??_-;_-@_-"/>
    <numFmt numFmtId="166" formatCode="0.0"/>
    <numFmt numFmtId="167" formatCode="0.0000%"/>
    <numFmt numFmtId="168" formatCode="_-&quot;R$&quot;\ * #,##0.00000_-;\-&quot;R$&quot;\ * #,##0.00000_-;_-&quot;R$&quot;\ * &quot;-&quot;?????_-;_-@_-"/>
    <numFmt numFmtId="169" formatCode="_-&quot;R$&quot;\ * #,##0.00000_-;\-&quot;R$&quot;\ * #,##0.00000_-;_-&quot;R$&quot;\ * &quot;-&quot;??_-;_-@_-"/>
    <numFmt numFmtId="170" formatCode="d/m/yyyy"/>
    <numFmt numFmtId="171" formatCode="[$R$ -416]#,##0.00"/>
    <numFmt numFmtId="172" formatCode="[$R$-416]\ #,##0.00;[Red]\-[$R$-416]\ #,##0.00"/>
  </numFmts>
  <fonts count="37">
    <font>
      <sz val="11"/>
      <color theme="1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color theme="1"/>
      <name val="Times New Roman"/>
      <family val="1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Liberation Sans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charset val="204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scheme val="minor"/>
    </font>
    <font>
      <sz val="12"/>
      <color rgb="FF000000"/>
      <name val="Calibri"/>
    </font>
    <font>
      <sz val="11"/>
      <color rgb="FF000000"/>
      <name val="Calibri"/>
    </font>
    <font>
      <b/>
      <sz val="14"/>
      <color rgb="FF000000"/>
      <name val="Calibri"/>
    </font>
    <font>
      <sz val="18"/>
      <color rgb="FF000000"/>
      <name val="Calibri"/>
    </font>
    <font>
      <b/>
      <sz val="11"/>
      <color rgb="FF000000"/>
      <name val="Calibri"/>
    </font>
    <font>
      <sz val="11"/>
      <name val="Calibri"/>
    </font>
    <font>
      <b/>
      <sz val="13"/>
      <color rgb="FF000000"/>
      <name val="Calibri"/>
    </font>
    <font>
      <b/>
      <sz val="12"/>
      <color rgb="FF000000"/>
      <name val="Calibri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sz val="10.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88402966399123"/>
        <bgColor rgb="FFC0C0C0"/>
      </patternFill>
    </fill>
    <fill>
      <patternFill patternType="solid">
        <fgColor rgb="FFE7E6E6"/>
      </patternFill>
    </fill>
    <fill>
      <patternFill patternType="solid">
        <fgColor rgb="FFFFFF00"/>
        <bgColor indexed="64"/>
      </patternFill>
    </fill>
    <fill>
      <patternFill patternType="solid">
        <fgColor rgb="FFDEEBF7"/>
        <bgColor rgb="FFDEEBF7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4" fillId="0" borderId="0"/>
    <xf numFmtId="164" fontId="5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0" fontId="9" fillId="0" borderId="0"/>
    <xf numFmtId="0" fontId="10" fillId="0" borderId="0"/>
    <xf numFmtId="0" fontId="10" fillId="0" borderId="0"/>
    <xf numFmtId="0" fontId="15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3" fillId="0" borderId="0"/>
    <xf numFmtId="0" fontId="3" fillId="0" borderId="0"/>
    <xf numFmtId="0" fontId="9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9" fillId="0" borderId="0" applyFill="0" applyBorder="0" applyAlignment="0" applyProtection="0"/>
    <xf numFmtId="44" fontId="7" fillId="0" borderId="0" applyFont="0" applyFill="0" applyBorder="0" applyAlignment="0" applyProtection="0"/>
  </cellStyleXfs>
  <cellXfs count="242">
    <xf numFmtId="0" fontId="0" fillId="0" borderId="0" xfId="0"/>
    <xf numFmtId="0" fontId="10" fillId="0" borderId="0" xfId="11"/>
    <xf numFmtId="0" fontId="11" fillId="0" borderId="6" xfId="11" applyFont="1" applyBorder="1"/>
    <xf numFmtId="0" fontId="11" fillId="0" borderId="7" xfId="11" applyFont="1" applyBorder="1" applyAlignment="1">
      <alignment horizontal="center"/>
    </xf>
    <xf numFmtId="0" fontId="11" fillId="0" borderId="7" xfId="11" applyFont="1" applyBorder="1" applyAlignment="1">
      <alignment horizontal="center" wrapText="1"/>
    </xf>
    <xf numFmtId="0" fontId="11" fillId="0" borderId="7" xfId="11" applyFont="1" applyBorder="1" applyAlignment="1">
      <alignment wrapText="1"/>
    </xf>
    <xf numFmtId="0" fontId="12" fillId="0" borderId="7" xfId="11" applyFont="1" applyBorder="1" applyAlignment="1">
      <alignment horizontal="center"/>
    </xf>
    <xf numFmtId="0" fontId="12" fillId="0" borderId="7" xfId="11" applyFont="1" applyBorder="1" applyAlignment="1">
      <alignment wrapText="1"/>
    </xf>
    <xf numFmtId="0" fontId="12" fillId="0" borderId="5" xfId="11" applyFont="1" applyBorder="1"/>
    <xf numFmtId="0" fontId="14" fillId="0" borderId="5" xfId="11" applyFont="1" applyBorder="1"/>
    <xf numFmtId="0" fontId="14" fillId="0" borderId="5" xfId="11" applyFont="1" applyBorder="1" applyAlignment="1">
      <alignment wrapText="1"/>
    </xf>
    <xf numFmtId="0" fontId="10" fillId="0" borderId="0" xfId="11" applyAlignment="1">
      <alignment wrapText="1"/>
    </xf>
    <xf numFmtId="0" fontId="17" fillId="0" borderId="0" xfId="13" applyFont="1" applyAlignment="1">
      <alignment horizontal="center" vertical="center"/>
    </xf>
    <xf numFmtId="0" fontId="19" fillId="0" borderId="0" xfId="13" applyFont="1" applyAlignment="1">
      <alignment horizontal="left" vertical="center"/>
    </xf>
    <xf numFmtId="44" fontId="17" fillId="0" borderId="0" xfId="13" applyNumberFormat="1" applyFont="1" applyAlignment="1">
      <alignment horizontal="center" vertical="center"/>
    </xf>
    <xf numFmtId="44" fontId="17" fillId="0" borderId="0" xfId="13" applyNumberFormat="1" applyFont="1" applyAlignment="1">
      <alignment horizontal="left" vertical="center"/>
    </xf>
    <xf numFmtId="0" fontId="17" fillId="0" borderId="0" xfId="13" applyFont="1" applyAlignment="1">
      <alignment horizontal="left" vertical="center"/>
    </xf>
    <xf numFmtId="0" fontId="17" fillId="0" borderId="0" xfId="13" applyFont="1" applyAlignment="1">
      <alignment vertical="center"/>
    </xf>
    <xf numFmtId="9" fontId="21" fillId="0" borderId="0" xfId="15" applyFont="1" applyFill="1" applyBorder="1" applyAlignment="1">
      <alignment horizontal="left" vertical="center"/>
    </xf>
    <xf numFmtId="0" fontId="22" fillId="0" borderId="5" xfId="13" applyFont="1" applyBorder="1" applyAlignment="1">
      <alignment horizontal="center" vertical="center" wrapText="1"/>
    </xf>
    <xf numFmtId="0" fontId="22" fillId="0" borderId="5" xfId="13" applyFont="1" applyBorder="1" applyAlignment="1">
      <alignment horizontal="left" vertical="center" wrapText="1"/>
    </xf>
    <xf numFmtId="44" fontId="17" fillId="0" borderId="5" xfId="13" applyNumberFormat="1" applyFont="1" applyBorder="1" applyAlignment="1">
      <alignment vertical="center" wrapText="1"/>
    </xf>
    <xf numFmtId="44" fontId="21" fillId="0" borderId="5" xfId="13" applyNumberFormat="1" applyFont="1" applyBorder="1" applyAlignment="1">
      <alignment vertical="center" wrapText="1"/>
    </xf>
    <xf numFmtId="10" fontId="22" fillId="0" borderId="5" xfId="15" applyNumberFormat="1" applyFont="1" applyFill="1" applyBorder="1" applyAlignment="1">
      <alignment horizontal="center" vertical="center" wrapText="1"/>
    </xf>
    <xf numFmtId="10" fontId="22" fillId="4" borderId="5" xfId="15" applyNumberFormat="1" applyFont="1" applyFill="1" applyBorder="1" applyAlignment="1">
      <alignment horizontal="center" vertical="center" wrapText="1"/>
    </xf>
    <xf numFmtId="10" fontId="18" fillId="0" borderId="5" xfId="13" applyNumberFormat="1" applyFont="1" applyBorder="1" applyAlignment="1">
      <alignment horizontal="center" vertical="center" wrapText="1"/>
    </xf>
    <xf numFmtId="0" fontId="18" fillId="3" borderId="9" xfId="13" applyFont="1" applyFill="1" applyBorder="1" applyAlignment="1">
      <alignment horizontal="center" vertical="center" wrapText="1"/>
    </xf>
    <xf numFmtId="0" fontId="22" fillId="0" borderId="6" xfId="13" applyFont="1" applyBorder="1" applyAlignment="1">
      <alignment horizontal="center" vertical="center" wrapText="1"/>
    </xf>
    <xf numFmtId="0" fontId="22" fillId="0" borderId="6" xfId="13" applyFont="1" applyBorder="1" applyAlignment="1">
      <alignment horizontal="left" vertical="center" wrapText="1"/>
    </xf>
    <xf numFmtId="9" fontId="18" fillId="3" borderId="9" xfId="15" applyFont="1" applyFill="1" applyBorder="1" applyAlignment="1">
      <alignment horizontal="center" vertical="center" wrapText="1"/>
    </xf>
    <xf numFmtId="9" fontId="18" fillId="3" borderId="0" xfId="15" applyFont="1" applyFill="1" applyBorder="1" applyAlignment="1">
      <alignment horizontal="center" vertical="center" wrapText="1"/>
    </xf>
    <xf numFmtId="0" fontId="21" fillId="0" borderId="15" xfId="13" applyFont="1" applyBorder="1" applyAlignment="1">
      <alignment horizontal="left" vertical="center" wrapText="1"/>
    </xf>
    <xf numFmtId="0" fontId="21" fillId="0" borderId="0" xfId="13" applyFont="1" applyAlignment="1">
      <alignment horizontal="left" vertical="center"/>
    </xf>
    <xf numFmtId="166" fontId="17" fillId="0" borderId="5" xfId="13" applyNumberFormat="1" applyFont="1" applyBorder="1" applyAlignment="1">
      <alignment horizontal="center" vertical="center" shrinkToFit="1"/>
    </xf>
    <xf numFmtId="167" fontId="22" fillId="0" borderId="5" xfId="15" applyNumberFormat="1" applyFont="1" applyFill="1" applyBorder="1" applyAlignment="1">
      <alignment horizontal="center" vertical="center" wrapText="1"/>
    </xf>
    <xf numFmtId="10" fontId="17" fillId="0" borderId="0" xfId="15" applyNumberFormat="1" applyFont="1" applyFill="1" applyBorder="1" applyAlignment="1">
      <alignment horizontal="center" vertical="center"/>
    </xf>
    <xf numFmtId="167" fontId="17" fillId="0" borderId="0" xfId="13" applyNumberFormat="1" applyFont="1" applyAlignment="1">
      <alignment horizontal="center" vertical="center"/>
    </xf>
    <xf numFmtId="167" fontId="18" fillId="0" borderId="6" xfId="15" applyNumberFormat="1" applyFont="1" applyFill="1" applyBorder="1" applyAlignment="1">
      <alignment horizontal="center" vertical="center" wrapText="1"/>
    </xf>
    <xf numFmtId="167" fontId="18" fillId="0" borderId="6" xfId="13" applyNumberFormat="1" applyFont="1" applyBorder="1" applyAlignment="1">
      <alignment horizontal="center" vertical="center" wrapText="1"/>
    </xf>
    <xf numFmtId="44" fontId="18" fillId="0" borderId="6" xfId="14" applyFont="1" applyFill="1" applyBorder="1" applyAlignment="1">
      <alignment horizontal="center" vertical="center" wrapText="1"/>
    </xf>
    <xf numFmtId="0" fontId="18" fillId="0" borderId="9" xfId="13" applyFont="1" applyBorder="1" applyAlignment="1">
      <alignment horizontal="center" vertical="center" wrapText="1"/>
    </xf>
    <xf numFmtId="10" fontId="18" fillId="0" borderId="9" xfId="13" applyNumberFormat="1" applyFont="1" applyBorder="1" applyAlignment="1">
      <alignment horizontal="center" vertical="center" wrapText="1"/>
    </xf>
    <xf numFmtId="44" fontId="21" fillId="0" borderId="9" xfId="13" applyNumberFormat="1" applyFont="1" applyBorder="1" applyAlignment="1">
      <alignment vertical="center" wrapText="1"/>
    </xf>
    <xf numFmtId="10" fontId="22" fillId="0" borderId="6" xfId="15" applyNumberFormat="1" applyFont="1" applyFill="1" applyBorder="1" applyAlignment="1">
      <alignment horizontal="center" vertical="center" wrapText="1"/>
    </xf>
    <xf numFmtId="44" fontId="17" fillId="0" borderId="6" xfId="13" applyNumberFormat="1" applyFont="1" applyBorder="1" applyAlignment="1">
      <alignment vertical="center" wrapText="1"/>
    </xf>
    <xf numFmtId="10" fontId="18" fillId="0" borderId="5" xfId="15" applyNumberFormat="1" applyFont="1" applyFill="1" applyBorder="1" applyAlignment="1">
      <alignment horizontal="center" vertical="center" wrapText="1"/>
    </xf>
    <xf numFmtId="44" fontId="18" fillId="0" borderId="5" xfId="13" applyNumberFormat="1" applyFont="1" applyBorder="1" applyAlignment="1">
      <alignment vertical="center" wrapText="1"/>
    </xf>
    <xf numFmtId="0" fontId="17" fillId="0" borderId="5" xfId="13" applyFont="1" applyBorder="1" applyAlignment="1">
      <alignment horizontal="center" vertical="center" wrapText="1"/>
    </xf>
    <xf numFmtId="10" fontId="17" fillId="0" borderId="0" xfId="13" applyNumberFormat="1" applyFont="1" applyAlignment="1">
      <alignment horizontal="center" vertical="center"/>
    </xf>
    <xf numFmtId="44" fontId="17" fillId="0" borderId="9" xfId="13" applyNumberFormat="1" applyFont="1" applyBorder="1" applyAlignment="1">
      <alignment vertical="center" wrapText="1"/>
    </xf>
    <xf numFmtId="168" fontId="17" fillId="0" borderId="0" xfId="13" applyNumberFormat="1" applyFont="1" applyAlignment="1">
      <alignment horizontal="center" vertical="center"/>
    </xf>
    <xf numFmtId="169" fontId="17" fillId="0" borderId="0" xfId="14" applyNumberFormat="1" applyFont="1" applyFill="1" applyBorder="1" applyAlignment="1">
      <alignment horizontal="center" vertical="center"/>
    </xf>
    <xf numFmtId="44" fontId="17" fillId="0" borderId="0" xfId="14" applyFont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24" fillId="0" borderId="0" xfId="16" applyFont="1" applyAlignment="1">
      <alignment horizontal="center" vertical="center"/>
    </xf>
    <xf numFmtId="0" fontId="24" fillId="0" borderId="0" xfId="16" applyFont="1"/>
    <xf numFmtId="0" fontId="25" fillId="0" borderId="0" xfId="16" applyFont="1"/>
    <xf numFmtId="0" fontId="23" fillId="0" borderId="0" xfId="16"/>
    <xf numFmtId="0" fontId="24" fillId="0" borderId="0" xfId="16" applyFont="1" applyAlignment="1">
      <alignment vertical="center"/>
    </xf>
    <xf numFmtId="0" fontId="24" fillId="0" borderId="0" xfId="16" applyFont="1" applyAlignment="1">
      <alignment horizontal="left" vertical="top"/>
    </xf>
    <xf numFmtId="0" fontId="24" fillId="0" borderId="0" xfId="16" applyFont="1" applyAlignment="1">
      <alignment horizontal="left" vertical="top" wrapText="1"/>
    </xf>
    <xf numFmtId="170" fontId="24" fillId="0" borderId="0" xfId="16" applyNumberFormat="1" applyFont="1"/>
    <xf numFmtId="0" fontId="26" fillId="0" borderId="0" xfId="16" applyFont="1"/>
    <xf numFmtId="0" fontId="27" fillId="0" borderId="0" xfId="16" applyFont="1"/>
    <xf numFmtId="0" fontId="27" fillId="0" borderId="0" xfId="16" applyFont="1" applyAlignment="1">
      <alignment horizontal="left"/>
    </xf>
    <xf numFmtId="0" fontId="27" fillId="0" borderId="0" xfId="16" applyFont="1" applyAlignment="1">
      <alignment horizontal="center"/>
    </xf>
    <xf numFmtId="0" fontId="27" fillId="0" borderId="0" xfId="16" applyFont="1" applyAlignment="1">
      <alignment vertical="center"/>
    </xf>
    <xf numFmtId="0" fontId="28" fillId="0" borderId="0" xfId="16" applyFont="1" applyAlignment="1">
      <alignment horizontal="center" vertical="center"/>
    </xf>
    <xf numFmtId="0" fontId="30" fillId="0" borderId="0" xfId="16" applyFont="1" applyAlignment="1">
      <alignment horizontal="left"/>
    </xf>
    <xf numFmtId="0" fontId="31" fillId="0" borderId="0" xfId="16" applyFont="1" applyAlignment="1">
      <alignment horizontal="left"/>
    </xf>
    <xf numFmtId="0" fontId="31" fillId="6" borderId="0" xfId="16" applyFont="1" applyFill="1" applyAlignment="1">
      <alignment horizontal="left" vertical="center"/>
    </xf>
    <xf numFmtId="0" fontId="24" fillId="6" borderId="0" xfId="16" applyFont="1" applyFill="1" applyAlignment="1">
      <alignment horizontal="left" vertical="center" wrapText="1"/>
    </xf>
    <xf numFmtId="0" fontId="24" fillId="6" borderId="0" xfId="16" applyFont="1" applyFill="1" applyAlignment="1">
      <alignment horizontal="center" vertical="center" wrapText="1"/>
    </xf>
    <xf numFmtId="0" fontId="31" fillId="7" borderId="0" xfId="16" applyFont="1" applyFill="1" applyAlignment="1">
      <alignment horizontal="left" vertical="center"/>
    </xf>
    <xf numFmtId="0" fontId="24" fillId="7" borderId="0" xfId="16" applyFont="1" applyFill="1" applyAlignment="1">
      <alignment horizontal="left" vertical="center" wrapText="1"/>
    </xf>
    <xf numFmtId="0" fontId="24" fillId="7" borderId="0" xfId="16" applyFont="1" applyFill="1" applyAlignment="1">
      <alignment horizontal="center" vertical="center" wrapText="1"/>
    </xf>
    <xf numFmtId="0" fontId="31" fillId="0" borderId="5" xfId="16" applyFont="1" applyBorder="1" applyAlignment="1">
      <alignment horizontal="center" vertical="center" wrapText="1"/>
    </xf>
    <xf numFmtId="0" fontId="24" fillId="0" borderId="5" xfId="16" applyFont="1" applyBorder="1" applyAlignment="1">
      <alignment horizontal="center" vertical="center" wrapText="1"/>
    </xf>
    <xf numFmtId="0" fontId="24" fillId="0" borderId="5" xfId="16" applyFont="1" applyBorder="1" applyAlignment="1">
      <alignment horizontal="left" vertical="center" wrapText="1"/>
    </xf>
    <xf numFmtId="171" fontId="24" fillId="0" borderId="5" xfId="16" applyNumberFormat="1" applyFont="1" applyBorder="1" applyAlignment="1">
      <alignment horizontal="center" vertical="center" wrapText="1"/>
    </xf>
    <xf numFmtId="171" fontId="31" fillId="0" borderId="5" xfId="16" applyNumberFormat="1" applyFont="1" applyBorder="1" applyAlignment="1">
      <alignment horizontal="center" vertical="center" wrapText="1"/>
    </xf>
    <xf numFmtId="0" fontId="25" fillId="0" borderId="0" xfId="16" applyFont="1" applyAlignment="1">
      <alignment vertical="center"/>
    </xf>
    <xf numFmtId="171" fontId="31" fillId="8" borderId="5" xfId="16" applyNumberFormat="1" applyFont="1" applyFill="1" applyBorder="1" applyAlignment="1">
      <alignment horizontal="center" vertical="center" wrapText="1"/>
    </xf>
    <xf numFmtId="0" fontId="24" fillId="0" borderId="0" xfId="16" applyFont="1" applyAlignment="1">
      <alignment horizontal="center" vertical="center" wrapText="1"/>
    </xf>
    <xf numFmtId="0" fontId="24" fillId="0" borderId="0" xfId="16" applyFont="1" applyAlignment="1">
      <alignment horizontal="left" vertical="center" wrapText="1"/>
    </xf>
    <xf numFmtId="2" fontId="24" fillId="0" borderId="5" xfId="16" applyNumberFormat="1" applyFont="1" applyBorder="1" applyAlignment="1">
      <alignment horizontal="center" vertical="center" wrapText="1"/>
    </xf>
    <xf numFmtId="2" fontId="31" fillId="0" borderId="5" xfId="16" applyNumberFormat="1" applyFont="1" applyBorder="1" applyAlignment="1">
      <alignment horizontal="center" vertical="center" wrapText="1"/>
    </xf>
    <xf numFmtId="172" fontId="31" fillId="8" borderId="5" xfId="16" applyNumberFormat="1" applyFont="1" applyFill="1" applyBorder="1" applyAlignment="1">
      <alignment horizontal="center" vertical="center" wrapText="1"/>
    </xf>
    <xf numFmtId="0" fontId="12" fillId="0" borderId="7" xfId="12" applyFont="1" applyBorder="1" applyAlignment="1">
      <alignment horizontal="left"/>
    </xf>
    <xf numFmtId="0" fontId="18" fillId="9" borderId="5" xfId="13" applyFont="1" applyFill="1" applyBorder="1" applyAlignment="1">
      <alignment horizontal="center" vertical="center" wrapText="1"/>
    </xf>
    <xf numFmtId="0" fontId="18" fillId="9" borderId="9" xfId="13" applyFont="1" applyFill="1" applyBorder="1" applyAlignment="1">
      <alignment horizontal="center" vertical="center" wrapText="1"/>
    </xf>
    <xf numFmtId="0" fontId="8" fillId="0" borderId="17" xfId="17" applyFont="1" applyBorder="1" applyAlignment="1">
      <alignment horizontal="center"/>
    </xf>
    <xf numFmtId="0" fontId="8" fillId="0" borderId="18" xfId="17" applyFont="1" applyBorder="1" applyAlignment="1">
      <alignment horizontal="center"/>
    </xf>
    <xf numFmtId="0" fontId="8" fillId="0" borderId="19" xfId="17" applyFont="1" applyBorder="1" applyAlignment="1">
      <alignment horizontal="center"/>
    </xf>
    <xf numFmtId="0" fontId="3" fillId="0" borderId="0" xfId="17"/>
    <xf numFmtId="0" fontId="8" fillId="0" borderId="20" xfId="17" applyFont="1" applyBorder="1" applyAlignment="1">
      <alignment horizontal="center"/>
    </xf>
    <xf numFmtId="0" fontId="8" fillId="0" borderId="0" xfId="17" applyFont="1" applyAlignment="1">
      <alignment horizontal="center"/>
    </xf>
    <xf numFmtId="0" fontId="8" fillId="0" borderId="21" xfId="17" applyFont="1" applyBorder="1" applyAlignment="1">
      <alignment horizontal="center"/>
    </xf>
    <xf numFmtId="0" fontId="8" fillId="0" borderId="20" xfId="17" applyFont="1" applyBorder="1" applyAlignment="1">
      <alignment horizontal="center" wrapText="1"/>
    </xf>
    <xf numFmtId="0" fontId="3" fillId="0" borderId="22" xfId="17" applyBorder="1"/>
    <xf numFmtId="0" fontId="3" fillId="0" borderId="23" xfId="17" applyBorder="1"/>
    <xf numFmtId="0" fontId="3" fillId="0" borderId="4" xfId="17" applyBorder="1"/>
    <xf numFmtId="0" fontId="32" fillId="10" borderId="1" xfId="18" applyFont="1" applyFill="1" applyBorder="1" applyAlignment="1">
      <alignment horizontal="center" vertical="center" wrapText="1"/>
    </xf>
    <xf numFmtId="0" fontId="32" fillId="10" borderId="24" xfId="18" applyFont="1" applyFill="1" applyBorder="1" applyAlignment="1">
      <alignment horizontal="center" vertical="center" wrapText="1"/>
    </xf>
    <xf numFmtId="0" fontId="32" fillId="10" borderId="25" xfId="18" applyFont="1" applyFill="1" applyBorder="1" applyAlignment="1">
      <alignment horizontal="center" vertical="center" wrapText="1"/>
    </xf>
    <xf numFmtId="0" fontId="3" fillId="0" borderId="3" xfId="17" applyBorder="1" applyAlignment="1">
      <alignment horizontal="center"/>
    </xf>
    <xf numFmtId="0" fontId="33" fillId="0" borderId="3" xfId="18" applyFont="1" applyBorder="1" applyAlignment="1">
      <alignment horizontal="center" vertical="center" wrapText="1"/>
    </xf>
    <xf numFmtId="44" fontId="33" fillId="0" borderId="24" xfId="19" applyFont="1" applyFill="1" applyBorder="1" applyAlignment="1">
      <alignment horizontal="center" vertical="center" wrapText="1"/>
    </xf>
    <xf numFmtId="44" fontId="32" fillId="10" borderId="1" xfId="18" applyNumberFormat="1" applyFont="1" applyFill="1" applyBorder="1" applyAlignment="1">
      <alignment horizontal="center" vertical="center" wrapText="1"/>
    </xf>
    <xf numFmtId="44" fontId="33" fillId="0" borderId="1" xfId="18" applyNumberFormat="1" applyFont="1" applyBorder="1"/>
    <xf numFmtId="44" fontId="0" fillId="0" borderId="0" xfId="19" applyFont="1"/>
    <xf numFmtId="44" fontId="3" fillId="0" borderId="0" xfId="17" applyNumberFormat="1"/>
    <xf numFmtId="0" fontId="8" fillId="0" borderId="0" xfId="17" applyFont="1"/>
    <xf numFmtId="0" fontId="3" fillId="0" borderId="0" xfId="17" applyAlignment="1">
      <alignment horizontal="center"/>
    </xf>
    <xf numFmtId="0" fontId="8" fillId="0" borderId="9" xfId="17" applyFont="1" applyBorder="1" applyAlignment="1">
      <alignment horizontal="center" vertical="top"/>
    </xf>
    <xf numFmtId="44" fontId="3" fillId="0" borderId="30" xfId="17" applyNumberFormat="1" applyBorder="1"/>
    <xf numFmtId="0" fontId="8" fillId="0" borderId="9" xfId="20" applyFont="1" applyBorder="1" applyAlignment="1">
      <alignment horizontal="center" vertical="top"/>
    </xf>
    <xf numFmtId="0" fontId="8" fillId="0" borderId="31" xfId="20" applyFont="1" applyBorder="1" applyAlignment="1">
      <alignment horizontal="center" vertical="top"/>
    </xf>
    <xf numFmtId="0" fontId="2" fillId="0" borderId="0" xfId="20"/>
    <xf numFmtId="44" fontId="0" fillId="0" borderId="0" xfId="21" applyFont="1"/>
    <xf numFmtId="44" fontId="2" fillId="0" borderId="0" xfId="20" applyNumberFormat="1"/>
    <xf numFmtId="44" fontId="8" fillId="0" borderId="1" xfId="20" applyNumberFormat="1" applyFont="1" applyBorder="1"/>
    <xf numFmtId="44" fontId="34" fillId="0" borderId="1" xfId="0" applyNumberFormat="1" applyFont="1" applyBorder="1"/>
    <xf numFmtId="0" fontId="9" fillId="0" borderId="0" xfId="18"/>
    <xf numFmtId="4" fontId="9" fillId="0" borderId="0" xfId="18" applyNumberFormat="1" applyAlignment="1">
      <alignment wrapText="1"/>
    </xf>
    <xf numFmtId="0" fontId="9" fillId="0" borderId="0" xfId="18" applyAlignment="1">
      <alignment wrapText="1"/>
    </xf>
    <xf numFmtId="4" fontId="35" fillId="0" borderId="32" xfId="18" applyNumberFormat="1" applyFont="1" applyBorder="1" applyAlignment="1">
      <alignment horizontal="center" wrapText="1"/>
    </xf>
    <xf numFmtId="0" fontId="35" fillId="0" borderId="32" xfId="18" applyFont="1" applyBorder="1" applyAlignment="1">
      <alignment horizontal="center" wrapText="1"/>
    </xf>
    <xf numFmtId="0" fontId="36" fillId="0" borderId="9" xfId="18" applyFont="1" applyBorder="1" applyAlignment="1">
      <alignment wrapText="1"/>
    </xf>
    <xf numFmtId="0" fontId="36" fillId="0" borderId="9" xfId="18" applyFont="1" applyBorder="1" applyAlignment="1">
      <alignment horizontal="center"/>
    </xf>
    <xf numFmtId="44" fontId="9" fillId="0" borderId="9" xfId="22" applyBorder="1"/>
    <xf numFmtId="0" fontId="35" fillId="0" borderId="39" xfId="18" applyFont="1" applyBorder="1" applyAlignment="1">
      <alignment horizontal="center"/>
    </xf>
    <xf numFmtId="0" fontId="35" fillId="0" borderId="40" xfId="18" applyFont="1" applyBorder="1" applyAlignment="1">
      <alignment horizontal="center" wrapText="1"/>
    </xf>
    <xf numFmtId="0" fontId="36" fillId="0" borderId="41" xfId="18" applyFont="1" applyBorder="1"/>
    <xf numFmtId="44" fontId="9" fillId="0" borderId="42" xfId="18" applyNumberFormat="1" applyBorder="1"/>
    <xf numFmtId="0" fontId="36" fillId="0" borderId="41" xfId="18" applyFont="1" applyBorder="1" applyAlignment="1">
      <alignment horizontal="center"/>
    </xf>
    <xf numFmtId="0" fontId="36" fillId="0" borderId="43" xfId="18" applyFont="1" applyBorder="1" applyAlignment="1">
      <alignment horizontal="center"/>
    </xf>
    <xf numFmtId="0" fontId="36" fillId="0" borderId="44" xfId="18" applyFont="1" applyBorder="1" applyAlignment="1">
      <alignment wrapText="1"/>
    </xf>
    <xf numFmtId="0" fontId="36" fillId="0" borderId="44" xfId="18" applyFont="1" applyBorder="1" applyAlignment="1">
      <alignment horizontal="center"/>
    </xf>
    <xf numFmtId="44" fontId="9" fillId="0" borderId="45" xfId="18" applyNumberFormat="1" applyBorder="1"/>
    <xf numFmtId="44" fontId="9" fillId="0" borderId="46" xfId="22" applyBorder="1"/>
    <xf numFmtId="44" fontId="9" fillId="0" borderId="47" xfId="18" applyNumberFormat="1" applyBorder="1"/>
    <xf numFmtId="0" fontId="35" fillId="0" borderId="48" xfId="18" applyFont="1" applyBorder="1"/>
    <xf numFmtId="44" fontId="9" fillId="0" borderId="49" xfId="18" applyNumberFormat="1" applyBorder="1"/>
    <xf numFmtId="0" fontId="35" fillId="0" borderId="41" xfId="18" applyFont="1" applyBorder="1"/>
    <xf numFmtId="0" fontId="35" fillId="0" borderId="43" xfId="18" applyFont="1" applyBorder="1"/>
    <xf numFmtId="2" fontId="14" fillId="0" borderId="5" xfId="11" applyNumberFormat="1" applyFont="1" applyBorder="1"/>
    <xf numFmtId="44" fontId="12" fillId="0" borderId="7" xfId="23" applyFont="1" applyBorder="1"/>
    <xf numFmtId="44" fontId="12" fillId="0" borderId="6" xfId="23" applyFont="1" applyBorder="1"/>
    <xf numFmtId="44" fontId="11" fillId="0" borderId="7" xfId="23" applyFont="1" applyBorder="1"/>
    <xf numFmtId="0" fontId="8" fillId="0" borderId="0" xfId="17" applyFont="1" applyAlignment="1">
      <alignment horizontal="left"/>
    </xf>
    <xf numFmtId="0" fontId="3" fillId="0" borderId="0" xfId="17" applyAlignment="1">
      <alignment horizontal="center"/>
    </xf>
    <xf numFmtId="0" fontId="8" fillId="0" borderId="0" xfId="17" applyFont="1" applyAlignment="1">
      <alignment horizontal="left" wrapText="1"/>
    </xf>
    <xf numFmtId="0" fontId="8" fillId="0" borderId="24" xfId="17" applyFont="1" applyBorder="1" applyAlignment="1">
      <alignment horizontal="center" wrapText="1"/>
    </xf>
    <xf numFmtId="0" fontId="8" fillId="0" borderId="25" xfId="17" applyFont="1" applyBorder="1" applyAlignment="1">
      <alignment horizontal="center" wrapText="1"/>
    </xf>
    <xf numFmtId="0" fontId="8" fillId="0" borderId="2" xfId="17" applyFont="1" applyBorder="1" applyAlignment="1">
      <alignment horizontal="center" wrapText="1"/>
    </xf>
    <xf numFmtId="0" fontId="32" fillId="0" borderId="24" xfId="18" applyFont="1" applyBorder="1" applyAlignment="1">
      <alignment horizontal="center"/>
    </xf>
    <xf numFmtId="0" fontId="32" fillId="0" borderId="25" xfId="18" applyFont="1" applyBorder="1" applyAlignment="1">
      <alignment horizontal="center"/>
    </xf>
    <xf numFmtId="0" fontId="32" fillId="0" borderId="2" xfId="18" applyFont="1" applyBorder="1" applyAlignment="1">
      <alignment horizontal="center"/>
    </xf>
    <xf numFmtId="0" fontId="8" fillId="0" borderId="18" xfId="17" applyFont="1" applyBorder="1" applyAlignment="1">
      <alignment horizontal="center"/>
    </xf>
    <xf numFmtId="0" fontId="8" fillId="0" borderId="0" xfId="17" applyFont="1" applyAlignment="1">
      <alignment horizontal="center"/>
    </xf>
    <xf numFmtId="0" fontId="8" fillId="0" borderId="17" xfId="17" applyFont="1" applyBorder="1" applyAlignment="1">
      <alignment horizontal="left"/>
    </xf>
    <xf numFmtId="0" fontId="8" fillId="0" borderId="18" xfId="17" applyFont="1" applyBorder="1" applyAlignment="1">
      <alignment horizontal="left"/>
    </xf>
    <xf numFmtId="0" fontId="8" fillId="0" borderId="19" xfId="17" applyFont="1" applyBorder="1" applyAlignment="1">
      <alignment horizontal="left"/>
    </xf>
    <xf numFmtId="0" fontId="8" fillId="0" borderId="20" xfId="17" applyFont="1" applyBorder="1" applyAlignment="1">
      <alignment horizontal="left"/>
    </xf>
    <xf numFmtId="0" fontId="8" fillId="0" borderId="21" xfId="17" applyFont="1" applyBorder="1" applyAlignment="1">
      <alignment horizontal="left"/>
    </xf>
    <xf numFmtId="0" fontId="8" fillId="0" borderId="22" xfId="17" applyFont="1" applyBorder="1" applyAlignment="1">
      <alignment horizontal="left"/>
    </xf>
    <xf numFmtId="0" fontId="8" fillId="0" borderId="23" xfId="17" applyFont="1" applyBorder="1" applyAlignment="1">
      <alignment horizontal="left"/>
    </xf>
    <xf numFmtId="0" fontId="8" fillId="0" borderId="4" xfId="17" applyFont="1" applyBorder="1" applyAlignment="1">
      <alignment horizontal="left"/>
    </xf>
    <xf numFmtId="0" fontId="8" fillId="0" borderId="17" xfId="17" applyFont="1" applyBorder="1" applyAlignment="1">
      <alignment horizontal="center" wrapText="1"/>
    </xf>
    <xf numFmtId="0" fontId="8" fillId="0" borderId="18" xfId="17" applyFont="1" applyBorder="1" applyAlignment="1">
      <alignment horizontal="center" wrapText="1"/>
    </xf>
    <xf numFmtId="0" fontId="8" fillId="0" borderId="19" xfId="17" applyFont="1" applyBorder="1" applyAlignment="1">
      <alignment horizontal="center" wrapText="1"/>
    </xf>
    <xf numFmtId="0" fontId="8" fillId="0" borderId="20" xfId="17" applyFont="1" applyBorder="1" applyAlignment="1">
      <alignment horizontal="center" wrapText="1"/>
    </xf>
    <xf numFmtId="0" fontId="8" fillId="0" borderId="0" xfId="17" applyFont="1" applyAlignment="1">
      <alignment horizontal="center" wrapText="1"/>
    </xf>
    <xf numFmtId="0" fontId="8" fillId="0" borderId="21" xfId="17" applyFont="1" applyBorder="1" applyAlignment="1">
      <alignment horizontal="center" wrapText="1"/>
    </xf>
    <xf numFmtId="0" fontId="8" fillId="0" borderId="22" xfId="17" applyFont="1" applyBorder="1" applyAlignment="1">
      <alignment horizontal="center" wrapText="1"/>
    </xf>
    <xf numFmtId="0" fontId="8" fillId="0" borderId="23" xfId="17" applyFont="1" applyBorder="1" applyAlignment="1">
      <alignment horizontal="center" wrapText="1"/>
    </xf>
    <xf numFmtId="0" fontId="8" fillId="0" borderId="4" xfId="17" applyFont="1" applyBorder="1" applyAlignment="1">
      <alignment horizontal="center" wrapText="1"/>
    </xf>
    <xf numFmtId="0" fontId="32" fillId="0" borderId="24" xfId="18" applyFont="1" applyBorder="1" applyAlignment="1">
      <alignment horizontal="center" vertical="center"/>
    </xf>
    <xf numFmtId="0" fontId="32" fillId="0" borderId="25" xfId="18" applyFont="1" applyBorder="1" applyAlignment="1">
      <alignment horizontal="center" vertical="center"/>
    </xf>
    <xf numFmtId="0" fontId="32" fillId="0" borderId="2" xfId="18" applyFont="1" applyBorder="1" applyAlignment="1">
      <alignment horizontal="center" vertical="center"/>
    </xf>
    <xf numFmtId="0" fontId="32" fillId="10" borderId="24" xfId="18" applyFont="1" applyFill="1" applyBorder="1" applyAlignment="1">
      <alignment horizontal="center" vertical="center" wrapText="1"/>
    </xf>
    <xf numFmtId="0" fontId="32" fillId="10" borderId="25" xfId="18" applyFont="1" applyFill="1" applyBorder="1" applyAlignment="1">
      <alignment horizontal="center" vertical="center" wrapText="1"/>
    </xf>
    <xf numFmtId="0" fontId="33" fillId="0" borderId="26" xfId="18" applyFont="1" applyBorder="1" applyAlignment="1">
      <alignment horizontal="center" vertical="center" wrapText="1"/>
    </xf>
    <xf numFmtId="0" fontId="33" fillId="0" borderId="27" xfId="18" applyFont="1" applyBorder="1" applyAlignment="1">
      <alignment horizontal="center" vertical="center" wrapText="1"/>
    </xf>
    <xf numFmtId="0" fontId="33" fillId="0" borderId="3" xfId="18" applyFont="1" applyBorder="1" applyAlignment="1">
      <alignment horizontal="center" vertical="center" wrapText="1"/>
    </xf>
    <xf numFmtId="0" fontId="1" fillId="0" borderId="24" xfId="17" applyFont="1" applyBorder="1" applyAlignment="1">
      <alignment horizontal="center" wrapText="1"/>
    </xf>
    <xf numFmtId="0" fontId="3" fillId="0" borderId="2" xfId="17" applyBorder="1" applyAlignment="1">
      <alignment horizontal="center" wrapText="1"/>
    </xf>
    <xf numFmtId="0" fontId="3" fillId="0" borderId="2" xfId="17" applyBorder="1" applyAlignment="1">
      <alignment horizontal="center"/>
    </xf>
    <xf numFmtId="0" fontId="1" fillId="0" borderId="0" xfId="17" applyFont="1" applyAlignment="1">
      <alignment horizontal="center"/>
    </xf>
    <xf numFmtId="0" fontId="18" fillId="0" borderId="12" xfId="13" applyFont="1" applyBorder="1" applyAlignment="1">
      <alignment horizontal="left" vertical="center" wrapText="1"/>
    </xf>
    <xf numFmtId="0" fontId="18" fillId="0" borderId="13" xfId="13" applyFont="1" applyBorder="1" applyAlignment="1">
      <alignment horizontal="left" vertical="center" wrapText="1"/>
    </xf>
    <xf numFmtId="14" fontId="18" fillId="0" borderId="12" xfId="13" applyNumberFormat="1" applyFont="1" applyBorder="1" applyAlignment="1">
      <alignment horizontal="center" vertical="center" wrapText="1"/>
    </xf>
    <xf numFmtId="0" fontId="18" fillId="0" borderId="13" xfId="13" applyFont="1" applyBorder="1" applyAlignment="1">
      <alignment horizontal="center" vertical="center" wrapText="1"/>
    </xf>
    <xf numFmtId="0" fontId="16" fillId="0" borderId="0" xfId="13" applyFont="1" applyAlignment="1">
      <alignment horizontal="center" vertical="center" wrapText="1"/>
    </xf>
    <xf numFmtId="0" fontId="16" fillId="0" borderId="0" xfId="13" applyFont="1" applyAlignment="1">
      <alignment horizontal="center" vertical="center"/>
    </xf>
    <xf numFmtId="0" fontId="16" fillId="0" borderId="8" xfId="13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8" fillId="0" borderId="12" xfId="13" applyFont="1" applyBorder="1" applyAlignment="1">
      <alignment horizontal="center" vertical="center" wrapText="1"/>
    </xf>
    <xf numFmtId="8" fontId="18" fillId="0" borderId="12" xfId="13" applyNumberFormat="1" applyFont="1" applyBorder="1" applyAlignment="1">
      <alignment horizontal="center" vertical="center" wrapText="1"/>
    </xf>
    <xf numFmtId="44" fontId="18" fillId="0" borderId="12" xfId="14" applyFont="1" applyFill="1" applyBorder="1" applyAlignment="1">
      <alignment horizontal="center" vertical="center" wrapText="1"/>
    </xf>
    <xf numFmtId="44" fontId="18" fillId="0" borderId="13" xfId="14" applyFont="1" applyFill="1" applyBorder="1" applyAlignment="1">
      <alignment horizontal="center" vertical="center" wrapText="1"/>
    </xf>
    <xf numFmtId="0" fontId="17" fillId="0" borderId="12" xfId="13" applyFont="1" applyBorder="1" applyAlignment="1">
      <alignment horizontal="center" vertical="center" wrapText="1"/>
    </xf>
    <xf numFmtId="0" fontId="17" fillId="0" borderId="13" xfId="13" applyFont="1" applyBorder="1" applyAlignment="1">
      <alignment horizontal="center" vertical="center" wrapText="1"/>
    </xf>
    <xf numFmtId="0" fontId="18" fillId="0" borderId="14" xfId="13" applyFont="1" applyBorder="1" applyAlignment="1">
      <alignment horizontal="center" vertical="center" wrapText="1"/>
    </xf>
    <xf numFmtId="0" fontId="22" fillId="0" borderId="12" xfId="13" applyFont="1" applyBorder="1" applyAlignment="1">
      <alignment horizontal="center" vertical="center" wrapText="1"/>
    </xf>
    <xf numFmtId="0" fontId="22" fillId="0" borderId="13" xfId="13" applyFont="1" applyBorder="1" applyAlignment="1">
      <alignment horizontal="center" vertical="center" wrapText="1"/>
    </xf>
    <xf numFmtId="0" fontId="22" fillId="0" borderId="12" xfId="13" applyFont="1" applyBorder="1" applyAlignment="1">
      <alignment horizontal="left" vertical="center" wrapText="1"/>
    </xf>
    <xf numFmtId="0" fontId="22" fillId="0" borderId="13" xfId="13" applyFont="1" applyBorder="1" applyAlignment="1">
      <alignment horizontal="left" vertical="center" wrapText="1"/>
    </xf>
    <xf numFmtId="0" fontId="18" fillId="0" borderId="9" xfId="13" applyFont="1" applyBorder="1" applyAlignment="1">
      <alignment horizontal="center" vertical="center" wrapText="1"/>
    </xf>
    <xf numFmtId="0" fontId="22" fillId="0" borderId="9" xfId="13" applyFont="1" applyBorder="1" applyAlignment="1">
      <alignment horizontal="left" vertical="center" wrapText="1"/>
    </xf>
    <xf numFmtId="0" fontId="18" fillId="0" borderId="7" xfId="13" applyFont="1" applyBorder="1" applyAlignment="1">
      <alignment horizontal="center" vertical="center" wrapText="1"/>
    </xf>
    <xf numFmtId="0" fontId="18" fillId="0" borderId="11" xfId="13" applyFont="1" applyBorder="1" applyAlignment="1">
      <alignment horizontal="center" vertical="center" wrapText="1"/>
    </xf>
    <xf numFmtId="0" fontId="13" fillId="0" borderId="5" xfId="11" applyFont="1" applyBorder="1" applyAlignment="1">
      <alignment horizontal="center" vertical="center"/>
    </xf>
    <xf numFmtId="0" fontId="14" fillId="0" borderId="5" xfId="11" applyFont="1" applyBorder="1" applyAlignment="1">
      <alignment horizontal="center" vertical="center"/>
    </xf>
    <xf numFmtId="0" fontId="13" fillId="0" borderId="5" xfId="11" applyFont="1" applyBorder="1" applyAlignment="1">
      <alignment horizontal="center" vertical="center" wrapText="1"/>
    </xf>
    <xf numFmtId="0" fontId="11" fillId="0" borderId="5" xfId="11" applyFont="1" applyBorder="1" applyAlignment="1">
      <alignment horizontal="center" wrapText="1"/>
    </xf>
    <xf numFmtId="0" fontId="11" fillId="0" borderId="6" xfId="11" applyFont="1" applyBorder="1"/>
    <xf numFmtId="0" fontId="11" fillId="0" borderId="5" xfId="11" applyFont="1" applyBorder="1" applyAlignment="1">
      <alignment horizontal="center" vertical="center"/>
    </xf>
    <xf numFmtId="0" fontId="31" fillId="8" borderId="12" xfId="16" applyFont="1" applyFill="1" applyBorder="1" applyAlignment="1">
      <alignment vertical="center"/>
    </xf>
    <xf numFmtId="0" fontId="29" fillId="0" borderId="14" xfId="16" applyFont="1" applyBorder="1"/>
    <xf numFmtId="0" fontId="29" fillId="0" borderId="13" xfId="16" applyFont="1" applyBorder="1"/>
    <xf numFmtId="0" fontId="31" fillId="6" borderId="0" xfId="16" applyFont="1" applyFill="1" applyAlignment="1">
      <alignment horizontal="left" vertical="center" wrapText="1"/>
    </xf>
    <xf numFmtId="0" fontId="29" fillId="0" borderId="0" xfId="16" applyFont="1"/>
    <xf numFmtId="0" fontId="31" fillId="0" borderId="12" xfId="16" applyFont="1" applyBorder="1" applyAlignment="1">
      <alignment horizontal="left" vertical="center" wrapText="1"/>
    </xf>
    <xf numFmtId="0" fontId="28" fillId="5" borderId="0" xfId="16" applyFont="1" applyFill="1" applyAlignment="1">
      <alignment horizontal="center" vertical="center"/>
    </xf>
    <xf numFmtId="0" fontId="8" fillId="0" borderId="24" xfId="20" applyFont="1" applyBorder="1" applyAlignment="1">
      <alignment horizontal="center"/>
    </xf>
    <xf numFmtId="0" fontId="8" fillId="0" borderId="25" xfId="20" applyFont="1" applyBorder="1" applyAlignment="1">
      <alignment horizontal="center"/>
    </xf>
    <xf numFmtId="0" fontId="8" fillId="0" borderId="2" xfId="2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28" xfId="17" applyBorder="1" applyAlignment="1">
      <alignment horizontal="center"/>
    </xf>
    <xf numFmtId="0" fontId="3" fillId="0" borderId="29" xfId="17" applyBorder="1" applyAlignment="1">
      <alignment horizontal="center"/>
    </xf>
    <xf numFmtId="0" fontId="35" fillId="0" borderId="34" xfId="18" applyFont="1" applyBorder="1" applyAlignment="1">
      <alignment horizontal="center" vertical="center" wrapText="1"/>
    </xf>
    <xf numFmtId="0" fontId="35" fillId="0" borderId="35" xfId="18" applyFont="1" applyBorder="1" applyAlignment="1">
      <alignment horizontal="center" vertical="center" wrapText="1"/>
    </xf>
    <xf numFmtId="0" fontId="35" fillId="0" borderId="36" xfId="18" applyFont="1" applyBorder="1" applyAlignment="1">
      <alignment horizontal="center" vertical="center" wrapText="1"/>
    </xf>
    <xf numFmtId="0" fontId="35" fillId="0" borderId="37" xfId="18" applyFont="1" applyBorder="1" applyAlignment="1">
      <alignment horizontal="left" vertical="center"/>
    </xf>
    <xf numFmtId="0" fontId="35" fillId="0" borderId="33" xfId="18" applyFont="1" applyBorder="1" applyAlignment="1">
      <alignment horizontal="left" vertical="center"/>
    </xf>
    <xf numFmtId="0" fontId="35" fillId="0" borderId="33" xfId="18" applyFont="1" applyBorder="1" applyAlignment="1">
      <alignment horizontal="center" vertical="center" wrapText="1"/>
    </xf>
    <xf numFmtId="0" fontId="35" fillId="0" borderId="38" xfId="18" applyFont="1" applyBorder="1" applyAlignment="1">
      <alignment horizontal="center" vertical="center" wrapText="1"/>
    </xf>
  </cellXfs>
  <cellStyles count="24">
    <cellStyle name="Moeda" xfId="23" builtinId="4"/>
    <cellStyle name="Moeda 2" xfId="14" xr:uid="{C513E7CF-43D5-4CC7-AD87-B5826F025D39}"/>
    <cellStyle name="Moeda 2 2" xfId="19" xr:uid="{1EFD6532-8971-4834-8E15-AE0601123F17}"/>
    <cellStyle name="Moeda 3" xfId="21" xr:uid="{EAF78D4F-0A96-4AD0-9040-AEACA603B9F4}"/>
    <cellStyle name="Moeda 4" xfId="22" xr:uid="{1FCAB44E-25EF-4B9B-B4E0-6E15342B7B79}"/>
    <cellStyle name="Normal" xfId="0" builtinId="0"/>
    <cellStyle name="Normal 2" xfId="1" xr:uid="{00000000-0005-0000-0000-000006000000}"/>
    <cellStyle name="Normal 2 2" xfId="16" xr:uid="{EE2E84FC-564D-4C97-A446-E107B572471B}"/>
    <cellStyle name="Normal 2 2 2" xfId="18" xr:uid="{F3855D15-0594-4169-A98E-FACF94F11B1F}"/>
    <cellStyle name="Normal 3" xfId="10" xr:uid="{A3B7A129-32E3-42C3-A87D-35FE728B47CE}"/>
    <cellStyle name="Normal 3 2" xfId="17" xr:uid="{D02A0892-9249-460D-B22A-B8C8077C07A7}"/>
    <cellStyle name="Normal 4" xfId="11" xr:uid="{1522B03C-5CAE-4274-8095-EDA2035CAD8D}"/>
    <cellStyle name="Normal 5" xfId="12" xr:uid="{75DB97FD-0EC1-426D-B0A6-D462875D0F9C}"/>
    <cellStyle name="Normal 6" xfId="13" xr:uid="{B38DFD7A-38B1-40F6-B448-9B7769F6871F}"/>
    <cellStyle name="Normal 7" xfId="20" xr:uid="{92117358-4ADA-44F2-9CD2-D28C45716081}"/>
    <cellStyle name="Porcentagem 2" xfId="15" xr:uid="{B566ED49-3325-480D-BFC7-05DEE177D394}"/>
    <cellStyle name="Vírgula 2" xfId="2" xr:uid="{00000000-0005-0000-0000-000007000000}"/>
    <cellStyle name="Vírgula 3" xfId="3" xr:uid="{00000000-0005-0000-0000-000008000000}"/>
    <cellStyle name="Vírgula 3 2" xfId="4" xr:uid="{00000000-0005-0000-0000-000009000000}"/>
    <cellStyle name="Vírgula 4" xfId="5" xr:uid="{00000000-0005-0000-0000-00000A000000}"/>
    <cellStyle name="Vírgula 4 2" xfId="6" xr:uid="{00000000-0005-0000-0000-00000B000000}"/>
    <cellStyle name="Vírgula 5" xfId="7" xr:uid="{00000000-0005-0000-0000-00000C000000}"/>
    <cellStyle name="Vírgula 5 2" xfId="8" xr:uid="{00000000-0005-0000-0000-00000D000000}"/>
    <cellStyle name="Vírgula 6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8CBAD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30480</xdr:rowOff>
    </xdr:from>
    <xdr:to>
      <xdr:col>7</xdr:col>
      <xdr:colOff>363096</xdr:colOff>
      <xdr:row>4</xdr:row>
      <xdr:rowOff>1093669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3411ED0-AE88-8E7A-4D1E-7BC0F31A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396240"/>
          <a:ext cx="8211696" cy="14289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Docs\katia.mariosa\My%20Documents\Reequil&#237;brio%202008%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/INCRA%20DF/Orcamento%20INCRA%20v%20AM_&#173;find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%20documentos\Licita&#231;&#245;es\04-06-23%20-%20Supremo%20Tribunal%20Federal%20-%20CV%2004-2004\Planilhas%20Propostas%20-%20STF%2004-2004%20zerad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Documents%20and%20Settings\arlindo.ferreira\Configura&#231;&#245;es%20locais\Temporary%20Internet%20Files\OLKD\Orcamento%20EPE%20-%20lucro%20real%20-%20Foi%20a%20Usada%20-%20ap&#243;s%20lance%20-%20enviado%20para%20CV%20com%20aumento%20do%20VR%20para%2010,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- ORIGINAL"/>
      <sheetName val="PCFP 1 - FGTS JAN2007"/>
      <sheetName val="PCFP 2 - FGTS FEV2007"/>
      <sheetName val="PCFP 3 - SEEAC ABR2007"/>
      <sheetName val="PCFP 4 - Aditamento 06"/>
      <sheetName val="PCFP 5 - SINDPD 092007"/>
      <sheetName val="PCFP 6 - CPMF JAN2008"/>
      <sheetName val="SS"/>
      <sheetName val="mesames"/>
      <sheetName val="Diferenças"/>
      <sheetName val="VT"/>
      <sheetName val="VR"/>
      <sheetName val="NOVO REEQUILIBR - SEEAC ABR2008"/>
      <sheetName val="1"/>
      <sheetName val="2"/>
      <sheetName val="Painel"/>
      <sheetName val="3"/>
      <sheetName val="Preço"/>
    </sheetNames>
    <sheetDataSet>
      <sheetData sheetId="0" refreshError="1"/>
      <sheetData sheetId="1" refreshError="1"/>
      <sheetData sheetId="2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15028.46</v>
          </cell>
          <cell r="J57">
            <v>10133.89</v>
          </cell>
        </row>
      </sheetData>
      <sheetData sheetId="3" refreshError="1"/>
      <sheetData sheetId="4" refreshError="1"/>
      <sheetData sheetId="5">
        <row r="57">
          <cell r="F57">
            <v>13902.24</v>
          </cell>
          <cell r="G57">
            <v>11832.38</v>
          </cell>
          <cell r="H57">
            <v>9762.56</v>
          </cell>
          <cell r="I57">
            <v>15790.32</v>
          </cell>
          <cell r="J57">
            <v>10651.02</v>
          </cell>
        </row>
      </sheetData>
      <sheetData sheetId="6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15720.35</v>
          </cell>
          <cell r="J57">
            <v>10603.82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15720.52</v>
          </cell>
          <cell r="J57">
            <v>10604.01</v>
          </cell>
        </row>
      </sheetData>
      <sheetData sheetId="13" refreshError="1"/>
      <sheetData sheetId="14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15763.32</v>
          </cell>
          <cell r="J57">
            <v>10624.02</v>
          </cell>
        </row>
      </sheetData>
      <sheetData sheetId="15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inel"/>
      <sheetName val="PCFP-Fed 1 Extenso"/>
      <sheetName val="Preço Orig"/>
      <sheetName val="VR"/>
      <sheetName val="VT"/>
    </sheetNames>
    <sheetDataSet>
      <sheetData sheetId="0">
        <row r="13">
          <cell r="B13">
            <v>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1"/>
      <sheetName val="P2"/>
      <sheetName val="P3"/>
      <sheetName val="P4"/>
      <sheetName val="P5"/>
      <sheetName val="Anexo I"/>
      <sheetName val="Anexo-IIb"/>
      <sheetName val="A-II"/>
      <sheetName val="A-III"/>
      <sheetName val="A-IV"/>
      <sheetName val="A-V"/>
      <sheetName val="Unif"/>
      <sheetName val="Transp"/>
      <sheetName val="Ali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para aditivo"/>
      <sheetName val="Painel"/>
      <sheetName val="Preço para aditivo"/>
      <sheetName val="SS"/>
      <sheetName val="VT"/>
      <sheetName val="VR"/>
      <sheetName val="Uniforme"/>
    </sheetNames>
    <sheetDataSet>
      <sheetData sheetId="0" refreshError="1"/>
      <sheetData sheetId="1" refreshError="1">
        <row r="15">
          <cell r="B15">
            <v>5</v>
          </cell>
        </row>
        <row r="18">
          <cell r="B18">
            <v>1E-3</v>
          </cell>
        </row>
        <row r="19">
          <cell r="B19">
            <v>1E-3</v>
          </cell>
        </row>
        <row r="20">
          <cell r="B20">
            <v>0.05</v>
          </cell>
        </row>
        <row r="21">
          <cell r="B21">
            <v>5.0000000000000001E-3</v>
          </cell>
        </row>
        <row r="22">
          <cell r="B22">
            <v>2.2000000000000001E-3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DA26-987C-4C91-AA07-06480E345CAF}">
  <sheetPr>
    <pageSetUpPr fitToPage="1"/>
  </sheetPr>
  <dimension ref="A1:J63"/>
  <sheetViews>
    <sheetView tabSelected="1" topLeftCell="A18" workbookViewId="0">
      <selection activeCell="B27" sqref="B27:H27"/>
    </sheetView>
  </sheetViews>
  <sheetFormatPr defaultRowHeight="14.4"/>
  <cols>
    <col min="1" max="1" width="8.88671875" style="94"/>
    <col min="2" max="2" width="14.44140625" style="94" customWidth="1"/>
    <col min="3" max="3" width="39.6640625" style="94" customWidth="1"/>
    <col min="4" max="4" width="16.21875" style="94" customWidth="1"/>
    <col min="5" max="7" width="14.88671875" style="94" customWidth="1"/>
    <col min="8" max="8" width="18.109375" style="94" customWidth="1"/>
    <col min="9" max="9" width="14" style="94" bestFit="1" customWidth="1"/>
    <col min="10" max="10" width="8.88671875" style="94" customWidth="1"/>
    <col min="11" max="16384" width="8.88671875" style="94"/>
  </cols>
  <sheetData>
    <row r="1" spans="1:8">
      <c r="A1" s="91"/>
      <c r="B1" s="92"/>
      <c r="C1" s="159" t="s">
        <v>315</v>
      </c>
      <c r="D1" s="159"/>
      <c r="E1" s="159"/>
      <c r="F1" s="159"/>
      <c r="G1" s="159"/>
      <c r="H1" s="93"/>
    </row>
    <row r="2" spans="1:8">
      <c r="A2" s="95"/>
      <c r="B2" s="96"/>
      <c r="C2" s="160" t="s">
        <v>316</v>
      </c>
      <c r="D2" s="160"/>
      <c r="E2" s="160"/>
      <c r="F2" s="160"/>
      <c r="G2" s="160"/>
      <c r="H2" s="97"/>
    </row>
    <row r="3" spans="1:8">
      <c r="A3" s="98"/>
      <c r="B3" s="96"/>
      <c r="C3" s="160"/>
      <c r="D3" s="160"/>
      <c r="E3" s="160"/>
      <c r="F3" s="160"/>
      <c r="G3" s="160"/>
      <c r="H3" s="97"/>
    </row>
    <row r="4" spans="1:8">
      <c r="A4" s="95"/>
      <c r="B4" s="96"/>
      <c r="C4" s="96"/>
      <c r="D4" s="96"/>
      <c r="E4" s="96"/>
      <c r="F4" s="96"/>
      <c r="G4" s="96"/>
      <c r="H4" s="97"/>
    </row>
    <row r="5" spans="1:8" ht="114" customHeight="1" thickBot="1">
      <c r="A5" s="99"/>
      <c r="B5" s="100"/>
      <c r="C5" s="100"/>
      <c r="D5" s="100"/>
      <c r="E5" s="100"/>
      <c r="F5" s="100"/>
      <c r="G5" s="100"/>
      <c r="H5" s="101"/>
    </row>
    <row r="6" spans="1:8">
      <c r="A6" s="161" t="s">
        <v>246</v>
      </c>
      <c r="B6" s="162"/>
      <c r="C6" s="162"/>
      <c r="D6" s="162"/>
      <c r="E6" s="162"/>
      <c r="F6" s="162"/>
      <c r="G6" s="162"/>
      <c r="H6" s="163"/>
    </row>
    <row r="7" spans="1:8">
      <c r="A7" s="164" t="s">
        <v>247</v>
      </c>
      <c r="B7" s="150"/>
      <c r="C7" s="150"/>
      <c r="D7" s="150"/>
      <c r="E7" s="150"/>
      <c r="F7" s="150"/>
      <c r="G7" s="150"/>
      <c r="H7" s="165"/>
    </row>
    <row r="8" spans="1:8">
      <c r="A8" s="164" t="s">
        <v>248</v>
      </c>
      <c r="B8" s="150"/>
      <c r="C8" s="150"/>
      <c r="D8" s="150"/>
      <c r="E8" s="150"/>
      <c r="F8" s="150"/>
      <c r="G8" s="150"/>
      <c r="H8" s="165"/>
    </row>
    <row r="9" spans="1:8">
      <c r="A9" s="164" t="s">
        <v>249</v>
      </c>
      <c r="B9" s="150"/>
      <c r="C9" s="150"/>
      <c r="D9" s="150"/>
      <c r="E9" s="150"/>
      <c r="F9" s="150"/>
      <c r="G9" s="150"/>
      <c r="H9" s="165"/>
    </row>
    <row r="10" spans="1:8">
      <c r="A10" s="164" t="s">
        <v>322</v>
      </c>
      <c r="B10" s="150"/>
      <c r="C10" s="150"/>
      <c r="D10" s="150"/>
      <c r="E10" s="150"/>
      <c r="F10" s="150"/>
      <c r="G10" s="150"/>
      <c r="H10" s="165"/>
    </row>
    <row r="11" spans="1:8" ht="15" thickBot="1">
      <c r="A11" s="166" t="s">
        <v>250</v>
      </c>
      <c r="B11" s="167"/>
      <c r="C11" s="167"/>
      <c r="D11" s="167"/>
      <c r="E11" s="167"/>
      <c r="F11" s="167"/>
      <c r="G11" s="167"/>
      <c r="H11" s="168"/>
    </row>
    <row r="12" spans="1:8" ht="14.4" customHeight="1">
      <c r="A12" s="169" t="s">
        <v>317</v>
      </c>
      <c r="B12" s="170"/>
      <c r="C12" s="170"/>
      <c r="D12" s="170"/>
      <c r="E12" s="170"/>
      <c r="F12" s="170"/>
      <c r="G12" s="170"/>
      <c r="H12" s="171"/>
    </row>
    <row r="13" spans="1:8">
      <c r="A13" s="172"/>
      <c r="B13" s="173"/>
      <c r="C13" s="173"/>
      <c r="D13" s="173"/>
      <c r="E13" s="173"/>
      <c r="F13" s="173"/>
      <c r="G13" s="173"/>
      <c r="H13" s="174"/>
    </row>
    <row r="14" spans="1:8" ht="15" thickBot="1">
      <c r="A14" s="175"/>
      <c r="B14" s="176"/>
      <c r="C14" s="176"/>
      <c r="D14" s="176"/>
      <c r="E14" s="176"/>
      <c r="F14" s="176"/>
      <c r="G14" s="176"/>
      <c r="H14" s="177"/>
    </row>
    <row r="15" spans="1:8" ht="16.2" thickBot="1">
      <c r="A15" s="156" t="s">
        <v>251</v>
      </c>
      <c r="B15" s="157"/>
      <c r="C15" s="157"/>
      <c r="D15" s="157"/>
      <c r="E15" s="157"/>
      <c r="F15" s="157"/>
      <c r="G15" s="157"/>
      <c r="H15" s="158"/>
    </row>
    <row r="16" spans="1:8" ht="16.2" thickBot="1">
      <c r="A16" s="178" t="s">
        <v>335</v>
      </c>
      <c r="B16" s="179"/>
      <c r="C16" s="179"/>
      <c r="D16" s="179"/>
      <c r="E16" s="179"/>
      <c r="F16" s="179"/>
      <c r="G16" s="179"/>
      <c r="H16" s="180"/>
    </row>
    <row r="17" spans="1:10" ht="31.8" thickBot="1">
      <c r="A17" s="102" t="s">
        <v>252</v>
      </c>
      <c r="B17" s="181" t="s">
        <v>253</v>
      </c>
      <c r="C17" s="182"/>
      <c r="D17" s="102" t="s">
        <v>254</v>
      </c>
      <c r="E17" s="104" t="s">
        <v>255</v>
      </c>
      <c r="F17" s="102" t="s">
        <v>256</v>
      </c>
      <c r="G17" s="103" t="s">
        <v>257</v>
      </c>
      <c r="H17" s="102" t="s">
        <v>258</v>
      </c>
    </row>
    <row r="18" spans="1:10" ht="93.6" customHeight="1" thickBot="1">
      <c r="A18" s="183">
        <v>1</v>
      </c>
      <c r="B18" s="186" t="s">
        <v>324</v>
      </c>
      <c r="C18" s="187"/>
      <c r="D18" s="105" t="s">
        <v>259</v>
      </c>
      <c r="E18" s="105" t="s">
        <v>260</v>
      </c>
      <c r="F18" s="106">
        <v>3</v>
      </c>
      <c r="G18" s="107">
        <f>'AUX SERV GERAIS'!D107</f>
        <v>4729.4560333333329</v>
      </c>
      <c r="H18" s="108">
        <f>G18*F18</f>
        <v>14188.3681</v>
      </c>
    </row>
    <row r="19" spans="1:10" ht="94.8" customHeight="1" thickBot="1">
      <c r="A19" s="184"/>
      <c r="B19" s="186" t="s">
        <v>325</v>
      </c>
      <c r="C19" s="188"/>
      <c r="D19" s="105" t="s">
        <v>259</v>
      </c>
      <c r="E19" s="105" t="s">
        <v>260</v>
      </c>
      <c r="F19" s="106">
        <v>2</v>
      </c>
      <c r="G19" s="107">
        <f>COPEIRO!D107</f>
        <v>4241.9273666666659</v>
      </c>
      <c r="H19" s="108">
        <f>G19*F19</f>
        <v>8483.8547333333318</v>
      </c>
    </row>
    <row r="20" spans="1:10" ht="64.2" customHeight="1" thickBot="1">
      <c r="A20" s="184"/>
      <c r="B20" s="186" t="s">
        <v>326</v>
      </c>
      <c r="C20" s="188"/>
      <c r="D20" s="105" t="s">
        <v>259</v>
      </c>
      <c r="E20" s="105" t="s">
        <v>270</v>
      </c>
      <c r="F20" s="106">
        <v>1</v>
      </c>
      <c r="G20" s="107">
        <f>'JARDINEIRO '!D110</f>
        <v>1209.1577393939394</v>
      </c>
      <c r="H20" s="108">
        <f>G20*F20</f>
        <v>1209.1577393939394</v>
      </c>
    </row>
    <row r="21" spans="1:10" ht="163.19999999999999" customHeight="1" thickBot="1">
      <c r="A21" s="184"/>
      <c r="B21" s="186" t="s">
        <v>327</v>
      </c>
      <c r="C21" s="188"/>
      <c r="D21" s="105" t="s">
        <v>259</v>
      </c>
      <c r="E21" s="105" t="s">
        <v>260</v>
      </c>
      <c r="F21" s="106">
        <v>2</v>
      </c>
      <c r="G21" s="107">
        <f>'RECEPCIONISTA '!D107</f>
        <v>3892.6316000000006</v>
      </c>
      <c r="H21" s="108">
        <f>G21*F21</f>
        <v>7785.2632000000012</v>
      </c>
    </row>
    <row r="22" spans="1:10" ht="16.2" thickBot="1">
      <c r="A22" s="185"/>
      <c r="B22" s="156" t="s">
        <v>261</v>
      </c>
      <c r="C22" s="157"/>
      <c r="D22" s="157"/>
      <c r="E22" s="157"/>
      <c r="F22" s="157"/>
      <c r="G22" s="157"/>
      <c r="H22" s="109">
        <f>(H21+H20+H19+H18)*12</f>
        <v>379999.72527272726</v>
      </c>
      <c r="I22" s="110"/>
      <c r="J22" s="111"/>
    </row>
    <row r="23" spans="1:10" ht="18" customHeight="1" thickBot="1">
      <c r="B23" s="153" t="s">
        <v>336</v>
      </c>
      <c r="C23" s="154"/>
      <c r="D23" s="154"/>
      <c r="E23" s="154"/>
      <c r="F23" s="154"/>
      <c r="G23" s="154"/>
      <c r="H23" s="155"/>
    </row>
    <row r="24" spans="1:10">
      <c r="H24" s="111"/>
    </row>
    <row r="25" spans="1:10" ht="13.8" customHeight="1">
      <c r="B25" s="152" t="s">
        <v>328</v>
      </c>
      <c r="C25" s="150"/>
      <c r="D25" s="150"/>
      <c r="E25" s="150"/>
      <c r="F25" s="150"/>
      <c r="G25" s="150"/>
      <c r="H25" s="150"/>
    </row>
    <row r="26" spans="1:10">
      <c r="B26" s="150" t="s">
        <v>329</v>
      </c>
      <c r="C26" s="150"/>
      <c r="D26" s="150"/>
      <c r="E26" s="150"/>
      <c r="F26" s="150"/>
      <c r="G26" s="150"/>
      <c r="H26" s="150"/>
    </row>
    <row r="27" spans="1:10">
      <c r="B27" s="150" t="s">
        <v>269</v>
      </c>
      <c r="C27" s="150"/>
      <c r="D27" s="150"/>
      <c r="E27" s="150"/>
      <c r="F27" s="150"/>
      <c r="G27" s="150"/>
      <c r="H27" s="150"/>
    </row>
    <row r="28" spans="1:10">
      <c r="B28" s="150" t="s">
        <v>330</v>
      </c>
      <c r="C28" s="150"/>
      <c r="D28" s="150"/>
      <c r="E28" s="150"/>
      <c r="F28" s="150"/>
      <c r="G28" s="150"/>
      <c r="H28" s="150"/>
    </row>
    <row r="29" spans="1:10">
      <c r="B29" s="150" t="s">
        <v>331</v>
      </c>
      <c r="C29" s="150"/>
      <c r="D29" s="150"/>
      <c r="E29" s="150"/>
      <c r="F29" s="150"/>
      <c r="G29" s="150"/>
      <c r="H29" s="150"/>
    </row>
    <row r="30" spans="1:10">
      <c r="A30" s="112"/>
      <c r="B30" s="150" t="s">
        <v>332</v>
      </c>
      <c r="C30" s="150"/>
      <c r="D30" s="150"/>
      <c r="E30" s="150"/>
      <c r="F30" s="150"/>
      <c r="G30" s="150"/>
      <c r="H30" s="150"/>
    </row>
    <row r="32" spans="1:10">
      <c r="B32" s="150" t="s">
        <v>333</v>
      </c>
      <c r="C32" s="150"/>
      <c r="D32" s="150"/>
      <c r="E32" s="150"/>
      <c r="F32" s="150"/>
      <c r="G32" s="150"/>
      <c r="H32" s="150"/>
    </row>
    <row r="33" spans="1:8">
      <c r="B33" s="152" t="s">
        <v>334</v>
      </c>
      <c r="C33" s="150"/>
      <c r="D33" s="150"/>
      <c r="E33" s="150"/>
      <c r="F33" s="150"/>
      <c r="G33" s="150"/>
      <c r="H33" s="150"/>
    </row>
    <row r="34" spans="1:8">
      <c r="B34" s="150"/>
      <c r="C34" s="150"/>
      <c r="D34" s="150"/>
      <c r="E34" s="150"/>
      <c r="F34" s="150"/>
      <c r="G34" s="150"/>
      <c r="H34" s="150"/>
    </row>
    <row r="35" spans="1:8" ht="46.8" customHeight="1">
      <c r="B35" s="150"/>
      <c r="C35" s="150"/>
      <c r="D35" s="150"/>
      <c r="E35" s="150"/>
      <c r="F35" s="150"/>
      <c r="G35" s="150"/>
      <c r="H35" s="150"/>
    </row>
    <row r="36" spans="1:8">
      <c r="B36" s="151"/>
      <c r="C36" s="151"/>
      <c r="D36" s="151"/>
      <c r="E36" s="151"/>
      <c r="F36" s="151"/>
      <c r="G36" s="151"/>
      <c r="H36" s="151"/>
    </row>
    <row r="37" spans="1:8" ht="28.8" customHeight="1">
      <c r="A37" s="152" t="s">
        <v>320</v>
      </c>
      <c r="B37" s="152"/>
      <c r="C37" s="152"/>
      <c r="D37" s="152"/>
      <c r="E37" s="152"/>
      <c r="F37" s="152"/>
      <c r="G37" s="152"/>
      <c r="H37" s="152"/>
    </row>
    <row r="38" spans="1:8">
      <c r="A38" s="112"/>
    </row>
    <row r="39" spans="1:8" ht="47.4" customHeight="1">
      <c r="A39" s="152" t="s">
        <v>262</v>
      </c>
      <c r="B39" s="150"/>
      <c r="C39" s="150"/>
      <c r="D39" s="150"/>
      <c r="E39" s="150"/>
      <c r="F39" s="150"/>
      <c r="G39" s="150"/>
      <c r="H39" s="150"/>
    </row>
    <row r="41" spans="1:8" ht="37.200000000000003" customHeight="1">
      <c r="A41" s="152" t="s">
        <v>321</v>
      </c>
      <c r="B41" s="150"/>
      <c r="C41" s="150"/>
      <c r="D41" s="150"/>
      <c r="E41" s="150"/>
      <c r="F41" s="150"/>
      <c r="G41" s="150"/>
      <c r="H41" s="150"/>
    </row>
    <row r="42" spans="1:8">
      <c r="A42" s="112"/>
    </row>
    <row r="43" spans="1:8">
      <c r="A43" s="150" t="s">
        <v>319</v>
      </c>
      <c r="B43" s="150"/>
      <c r="C43" s="150"/>
      <c r="D43" s="150"/>
      <c r="E43" s="150"/>
      <c r="F43" s="150"/>
      <c r="G43" s="150"/>
      <c r="H43" s="150"/>
    </row>
    <row r="45" spans="1:8">
      <c r="A45" s="112" t="s">
        <v>263</v>
      </c>
    </row>
    <row r="46" spans="1:8">
      <c r="A46" s="112" t="s">
        <v>264</v>
      </c>
    </row>
    <row r="47" spans="1:8">
      <c r="A47" s="112" t="s">
        <v>265</v>
      </c>
    </row>
    <row r="48" spans="1:8">
      <c r="A48" s="112" t="s">
        <v>266</v>
      </c>
    </row>
    <row r="51" spans="3:7">
      <c r="C51" s="189" t="s">
        <v>323</v>
      </c>
      <c r="D51" s="151"/>
      <c r="E51" s="151"/>
      <c r="F51" s="151"/>
      <c r="G51" s="151"/>
    </row>
    <row r="52" spans="3:7">
      <c r="C52" s="113"/>
      <c r="D52" s="113"/>
      <c r="E52" s="113"/>
      <c r="F52" s="113"/>
      <c r="G52" s="113"/>
    </row>
    <row r="53" spans="3:7">
      <c r="C53" s="113"/>
      <c r="D53" s="113"/>
      <c r="E53" s="113"/>
      <c r="F53" s="113"/>
      <c r="G53" s="113"/>
    </row>
    <row r="54" spans="3:7">
      <c r="C54" s="113"/>
      <c r="D54" s="113"/>
      <c r="E54" s="113"/>
      <c r="F54" s="113"/>
      <c r="G54" s="113"/>
    </row>
    <row r="61" spans="3:7">
      <c r="C61" s="151" t="s">
        <v>267</v>
      </c>
      <c r="D61" s="151"/>
      <c r="E61" s="151"/>
      <c r="F61" s="151"/>
      <c r="G61" s="151"/>
    </row>
    <row r="62" spans="3:7">
      <c r="C62" s="151" t="s">
        <v>268</v>
      </c>
      <c r="D62" s="151"/>
      <c r="E62" s="151"/>
      <c r="F62" s="151"/>
      <c r="G62" s="151"/>
    </row>
    <row r="63" spans="3:7">
      <c r="C63" s="151" t="s">
        <v>269</v>
      </c>
      <c r="D63" s="151"/>
      <c r="E63" s="151"/>
      <c r="F63" s="151"/>
      <c r="G63" s="151"/>
    </row>
  </sheetData>
  <mergeCells count="37">
    <mergeCell ref="C61:G61"/>
    <mergeCell ref="C62:G62"/>
    <mergeCell ref="C63:G63"/>
    <mergeCell ref="A37:H37"/>
    <mergeCell ref="A39:H39"/>
    <mergeCell ref="A41:H41"/>
    <mergeCell ref="A43:H43"/>
    <mergeCell ref="C51:G51"/>
    <mergeCell ref="A16:H16"/>
    <mergeCell ref="B17:C17"/>
    <mergeCell ref="A18:A22"/>
    <mergeCell ref="B18:C18"/>
    <mergeCell ref="B19:C19"/>
    <mergeCell ref="B20:C20"/>
    <mergeCell ref="B21:C21"/>
    <mergeCell ref="B22:G22"/>
    <mergeCell ref="A8:H8"/>
    <mergeCell ref="A9:H9"/>
    <mergeCell ref="A10:H10"/>
    <mergeCell ref="A11:H11"/>
    <mergeCell ref="A12:H14"/>
    <mergeCell ref="C1:G1"/>
    <mergeCell ref="C2:G2"/>
    <mergeCell ref="C3:G3"/>
    <mergeCell ref="A6:H6"/>
    <mergeCell ref="A7:H7"/>
    <mergeCell ref="B23:H23"/>
    <mergeCell ref="B25:H25"/>
    <mergeCell ref="B26:H26"/>
    <mergeCell ref="B27:H27"/>
    <mergeCell ref="A15:H15"/>
    <mergeCell ref="B28:H28"/>
    <mergeCell ref="B29:H29"/>
    <mergeCell ref="B30:H30"/>
    <mergeCell ref="B36:H36"/>
    <mergeCell ref="B32:H32"/>
    <mergeCell ref="B33:H35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EB3F-E431-4969-B81C-ED7A24A851CC}">
  <sheetPr>
    <pageSetUpPr fitToPage="1"/>
  </sheetPr>
  <dimension ref="A1:F16"/>
  <sheetViews>
    <sheetView topLeftCell="A3" workbookViewId="0">
      <selection activeCell="J16" sqref="J16"/>
    </sheetView>
  </sheetViews>
  <sheetFormatPr defaultColWidth="11" defaultRowHeight="13.2"/>
  <cols>
    <col min="1" max="1" width="8.33203125" style="123" customWidth="1"/>
    <col min="2" max="2" width="44.88671875" style="124" customWidth="1"/>
    <col min="3" max="3" width="16.33203125" style="125" customWidth="1"/>
    <col min="4" max="4" width="11.21875" style="123" customWidth="1"/>
    <col min="5" max="5" width="11" style="123"/>
    <col min="6" max="6" width="14.109375" style="123" customWidth="1"/>
    <col min="7" max="256" width="11" style="123"/>
    <col min="257" max="257" width="8.33203125" style="123" customWidth="1"/>
    <col min="258" max="258" width="44.88671875" style="123" customWidth="1"/>
    <col min="259" max="259" width="16.33203125" style="123" customWidth="1"/>
    <col min="260" max="260" width="11.21875" style="123" customWidth="1"/>
    <col min="261" max="261" width="11" style="123"/>
    <col min="262" max="262" width="14.109375" style="123" customWidth="1"/>
    <col min="263" max="512" width="11" style="123"/>
    <col min="513" max="513" width="8.33203125" style="123" customWidth="1"/>
    <col min="514" max="514" width="44.88671875" style="123" customWidth="1"/>
    <col min="515" max="515" width="16.33203125" style="123" customWidth="1"/>
    <col min="516" max="516" width="11.21875" style="123" customWidth="1"/>
    <col min="517" max="517" width="11" style="123"/>
    <col min="518" max="518" width="14.109375" style="123" customWidth="1"/>
    <col min="519" max="768" width="11" style="123"/>
    <col min="769" max="769" width="8.33203125" style="123" customWidth="1"/>
    <col min="770" max="770" width="44.88671875" style="123" customWidth="1"/>
    <col min="771" max="771" width="16.33203125" style="123" customWidth="1"/>
    <col min="772" max="772" width="11.21875" style="123" customWidth="1"/>
    <col min="773" max="773" width="11" style="123"/>
    <col min="774" max="774" width="14.109375" style="123" customWidth="1"/>
    <col min="775" max="1024" width="11" style="123"/>
    <col min="1025" max="1025" width="8.33203125" style="123" customWidth="1"/>
    <col min="1026" max="1026" width="44.88671875" style="123" customWidth="1"/>
    <col min="1027" max="1027" width="16.33203125" style="123" customWidth="1"/>
    <col min="1028" max="1028" width="11.21875" style="123" customWidth="1"/>
    <col min="1029" max="1029" width="11" style="123"/>
    <col min="1030" max="1030" width="14.109375" style="123" customWidth="1"/>
    <col min="1031" max="1280" width="11" style="123"/>
    <col min="1281" max="1281" width="8.33203125" style="123" customWidth="1"/>
    <col min="1282" max="1282" width="44.88671875" style="123" customWidth="1"/>
    <col min="1283" max="1283" width="16.33203125" style="123" customWidth="1"/>
    <col min="1284" max="1284" width="11.21875" style="123" customWidth="1"/>
    <col min="1285" max="1285" width="11" style="123"/>
    <col min="1286" max="1286" width="14.109375" style="123" customWidth="1"/>
    <col min="1287" max="1536" width="11" style="123"/>
    <col min="1537" max="1537" width="8.33203125" style="123" customWidth="1"/>
    <col min="1538" max="1538" width="44.88671875" style="123" customWidth="1"/>
    <col min="1539" max="1539" width="16.33203125" style="123" customWidth="1"/>
    <col min="1540" max="1540" width="11.21875" style="123" customWidth="1"/>
    <col min="1541" max="1541" width="11" style="123"/>
    <col min="1542" max="1542" width="14.109375" style="123" customWidth="1"/>
    <col min="1543" max="1792" width="11" style="123"/>
    <col min="1793" max="1793" width="8.33203125" style="123" customWidth="1"/>
    <col min="1794" max="1794" width="44.88671875" style="123" customWidth="1"/>
    <col min="1795" max="1795" width="16.33203125" style="123" customWidth="1"/>
    <col min="1796" max="1796" width="11.21875" style="123" customWidth="1"/>
    <col min="1797" max="1797" width="11" style="123"/>
    <col min="1798" max="1798" width="14.109375" style="123" customWidth="1"/>
    <col min="1799" max="2048" width="11" style="123"/>
    <col min="2049" max="2049" width="8.33203125" style="123" customWidth="1"/>
    <col min="2050" max="2050" width="44.88671875" style="123" customWidth="1"/>
    <col min="2051" max="2051" width="16.33203125" style="123" customWidth="1"/>
    <col min="2052" max="2052" width="11.21875" style="123" customWidth="1"/>
    <col min="2053" max="2053" width="11" style="123"/>
    <col min="2054" max="2054" width="14.109375" style="123" customWidth="1"/>
    <col min="2055" max="2304" width="11" style="123"/>
    <col min="2305" max="2305" width="8.33203125" style="123" customWidth="1"/>
    <col min="2306" max="2306" width="44.88671875" style="123" customWidth="1"/>
    <col min="2307" max="2307" width="16.33203125" style="123" customWidth="1"/>
    <col min="2308" max="2308" width="11.21875" style="123" customWidth="1"/>
    <col min="2309" max="2309" width="11" style="123"/>
    <col min="2310" max="2310" width="14.109375" style="123" customWidth="1"/>
    <col min="2311" max="2560" width="11" style="123"/>
    <col min="2561" max="2561" width="8.33203125" style="123" customWidth="1"/>
    <col min="2562" max="2562" width="44.88671875" style="123" customWidth="1"/>
    <col min="2563" max="2563" width="16.33203125" style="123" customWidth="1"/>
    <col min="2564" max="2564" width="11.21875" style="123" customWidth="1"/>
    <col min="2565" max="2565" width="11" style="123"/>
    <col min="2566" max="2566" width="14.109375" style="123" customWidth="1"/>
    <col min="2567" max="2816" width="11" style="123"/>
    <col min="2817" max="2817" width="8.33203125" style="123" customWidth="1"/>
    <col min="2818" max="2818" width="44.88671875" style="123" customWidth="1"/>
    <col min="2819" max="2819" width="16.33203125" style="123" customWidth="1"/>
    <col min="2820" max="2820" width="11.21875" style="123" customWidth="1"/>
    <col min="2821" max="2821" width="11" style="123"/>
    <col min="2822" max="2822" width="14.109375" style="123" customWidth="1"/>
    <col min="2823" max="3072" width="11" style="123"/>
    <col min="3073" max="3073" width="8.33203125" style="123" customWidth="1"/>
    <col min="3074" max="3074" width="44.88671875" style="123" customWidth="1"/>
    <col min="3075" max="3075" width="16.33203125" style="123" customWidth="1"/>
    <col min="3076" max="3076" width="11.21875" style="123" customWidth="1"/>
    <col min="3077" max="3077" width="11" style="123"/>
    <col min="3078" max="3078" width="14.109375" style="123" customWidth="1"/>
    <col min="3079" max="3328" width="11" style="123"/>
    <col min="3329" max="3329" width="8.33203125" style="123" customWidth="1"/>
    <col min="3330" max="3330" width="44.88671875" style="123" customWidth="1"/>
    <col min="3331" max="3331" width="16.33203125" style="123" customWidth="1"/>
    <col min="3332" max="3332" width="11.21875" style="123" customWidth="1"/>
    <col min="3333" max="3333" width="11" style="123"/>
    <col min="3334" max="3334" width="14.109375" style="123" customWidth="1"/>
    <col min="3335" max="3584" width="11" style="123"/>
    <col min="3585" max="3585" width="8.33203125" style="123" customWidth="1"/>
    <col min="3586" max="3586" width="44.88671875" style="123" customWidth="1"/>
    <col min="3587" max="3587" width="16.33203125" style="123" customWidth="1"/>
    <col min="3588" max="3588" width="11.21875" style="123" customWidth="1"/>
    <col min="3589" max="3589" width="11" style="123"/>
    <col min="3590" max="3590" width="14.109375" style="123" customWidth="1"/>
    <col min="3591" max="3840" width="11" style="123"/>
    <col min="3841" max="3841" width="8.33203125" style="123" customWidth="1"/>
    <col min="3842" max="3842" width="44.88671875" style="123" customWidth="1"/>
    <col min="3843" max="3843" width="16.33203125" style="123" customWidth="1"/>
    <col min="3844" max="3844" width="11.21875" style="123" customWidth="1"/>
    <col min="3845" max="3845" width="11" style="123"/>
    <col min="3846" max="3846" width="14.109375" style="123" customWidth="1"/>
    <col min="3847" max="4096" width="11" style="123"/>
    <col min="4097" max="4097" width="8.33203125" style="123" customWidth="1"/>
    <col min="4098" max="4098" width="44.88671875" style="123" customWidth="1"/>
    <col min="4099" max="4099" width="16.33203125" style="123" customWidth="1"/>
    <col min="4100" max="4100" width="11.21875" style="123" customWidth="1"/>
    <col min="4101" max="4101" width="11" style="123"/>
    <col min="4102" max="4102" width="14.109375" style="123" customWidth="1"/>
    <col min="4103" max="4352" width="11" style="123"/>
    <col min="4353" max="4353" width="8.33203125" style="123" customWidth="1"/>
    <col min="4354" max="4354" width="44.88671875" style="123" customWidth="1"/>
    <col min="4355" max="4355" width="16.33203125" style="123" customWidth="1"/>
    <col min="4356" max="4356" width="11.21875" style="123" customWidth="1"/>
    <col min="4357" max="4357" width="11" style="123"/>
    <col min="4358" max="4358" width="14.109375" style="123" customWidth="1"/>
    <col min="4359" max="4608" width="11" style="123"/>
    <col min="4609" max="4609" width="8.33203125" style="123" customWidth="1"/>
    <col min="4610" max="4610" width="44.88671875" style="123" customWidth="1"/>
    <col min="4611" max="4611" width="16.33203125" style="123" customWidth="1"/>
    <col min="4612" max="4612" width="11.21875" style="123" customWidth="1"/>
    <col min="4613" max="4613" width="11" style="123"/>
    <col min="4614" max="4614" width="14.109375" style="123" customWidth="1"/>
    <col min="4615" max="4864" width="11" style="123"/>
    <col min="4865" max="4865" width="8.33203125" style="123" customWidth="1"/>
    <col min="4866" max="4866" width="44.88671875" style="123" customWidth="1"/>
    <col min="4867" max="4867" width="16.33203125" style="123" customWidth="1"/>
    <col min="4868" max="4868" width="11.21875" style="123" customWidth="1"/>
    <col min="4869" max="4869" width="11" style="123"/>
    <col min="4870" max="4870" width="14.109375" style="123" customWidth="1"/>
    <col min="4871" max="5120" width="11" style="123"/>
    <col min="5121" max="5121" width="8.33203125" style="123" customWidth="1"/>
    <col min="5122" max="5122" width="44.88671875" style="123" customWidth="1"/>
    <col min="5123" max="5123" width="16.33203125" style="123" customWidth="1"/>
    <col min="5124" max="5124" width="11.21875" style="123" customWidth="1"/>
    <col min="5125" max="5125" width="11" style="123"/>
    <col min="5126" max="5126" width="14.109375" style="123" customWidth="1"/>
    <col min="5127" max="5376" width="11" style="123"/>
    <col min="5377" max="5377" width="8.33203125" style="123" customWidth="1"/>
    <col min="5378" max="5378" width="44.88671875" style="123" customWidth="1"/>
    <col min="5379" max="5379" width="16.33203125" style="123" customWidth="1"/>
    <col min="5380" max="5380" width="11.21875" style="123" customWidth="1"/>
    <col min="5381" max="5381" width="11" style="123"/>
    <col min="5382" max="5382" width="14.109375" style="123" customWidth="1"/>
    <col min="5383" max="5632" width="11" style="123"/>
    <col min="5633" max="5633" width="8.33203125" style="123" customWidth="1"/>
    <col min="5634" max="5634" width="44.88671875" style="123" customWidth="1"/>
    <col min="5635" max="5635" width="16.33203125" style="123" customWidth="1"/>
    <col min="5636" max="5636" width="11.21875" style="123" customWidth="1"/>
    <col min="5637" max="5637" width="11" style="123"/>
    <col min="5638" max="5638" width="14.109375" style="123" customWidth="1"/>
    <col min="5639" max="5888" width="11" style="123"/>
    <col min="5889" max="5889" width="8.33203125" style="123" customWidth="1"/>
    <col min="5890" max="5890" width="44.88671875" style="123" customWidth="1"/>
    <col min="5891" max="5891" width="16.33203125" style="123" customWidth="1"/>
    <col min="5892" max="5892" width="11.21875" style="123" customWidth="1"/>
    <col min="5893" max="5893" width="11" style="123"/>
    <col min="5894" max="5894" width="14.109375" style="123" customWidth="1"/>
    <col min="5895" max="6144" width="11" style="123"/>
    <col min="6145" max="6145" width="8.33203125" style="123" customWidth="1"/>
    <col min="6146" max="6146" width="44.88671875" style="123" customWidth="1"/>
    <col min="6147" max="6147" width="16.33203125" style="123" customWidth="1"/>
    <col min="6148" max="6148" width="11.21875" style="123" customWidth="1"/>
    <col min="6149" max="6149" width="11" style="123"/>
    <col min="6150" max="6150" width="14.109375" style="123" customWidth="1"/>
    <col min="6151" max="6400" width="11" style="123"/>
    <col min="6401" max="6401" width="8.33203125" style="123" customWidth="1"/>
    <col min="6402" max="6402" width="44.88671875" style="123" customWidth="1"/>
    <col min="6403" max="6403" width="16.33203125" style="123" customWidth="1"/>
    <col min="6404" max="6404" width="11.21875" style="123" customWidth="1"/>
    <col min="6405" max="6405" width="11" style="123"/>
    <col min="6406" max="6406" width="14.109375" style="123" customWidth="1"/>
    <col min="6407" max="6656" width="11" style="123"/>
    <col min="6657" max="6657" width="8.33203125" style="123" customWidth="1"/>
    <col min="6658" max="6658" width="44.88671875" style="123" customWidth="1"/>
    <col min="6659" max="6659" width="16.33203125" style="123" customWidth="1"/>
    <col min="6660" max="6660" width="11.21875" style="123" customWidth="1"/>
    <col min="6661" max="6661" width="11" style="123"/>
    <col min="6662" max="6662" width="14.109375" style="123" customWidth="1"/>
    <col min="6663" max="6912" width="11" style="123"/>
    <col min="6913" max="6913" width="8.33203125" style="123" customWidth="1"/>
    <col min="6914" max="6914" width="44.88671875" style="123" customWidth="1"/>
    <col min="6915" max="6915" width="16.33203125" style="123" customWidth="1"/>
    <col min="6916" max="6916" width="11.21875" style="123" customWidth="1"/>
    <col min="6917" max="6917" width="11" style="123"/>
    <col min="6918" max="6918" width="14.109375" style="123" customWidth="1"/>
    <col min="6919" max="7168" width="11" style="123"/>
    <col min="7169" max="7169" width="8.33203125" style="123" customWidth="1"/>
    <col min="7170" max="7170" width="44.88671875" style="123" customWidth="1"/>
    <col min="7171" max="7171" width="16.33203125" style="123" customWidth="1"/>
    <col min="7172" max="7172" width="11.21875" style="123" customWidth="1"/>
    <col min="7173" max="7173" width="11" style="123"/>
    <col min="7174" max="7174" width="14.109375" style="123" customWidth="1"/>
    <col min="7175" max="7424" width="11" style="123"/>
    <col min="7425" max="7425" width="8.33203125" style="123" customWidth="1"/>
    <col min="7426" max="7426" width="44.88671875" style="123" customWidth="1"/>
    <col min="7427" max="7427" width="16.33203125" style="123" customWidth="1"/>
    <col min="7428" max="7428" width="11.21875" style="123" customWidth="1"/>
    <col min="7429" max="7429" width="11" style="123"/>
    <col min="7430" max="7430" width="14.109375" style="123" customWidth="1"/>
    <col min="7431" max="7680" width="11" style="123"/>
    <col min="7681" max="7681" width="8.33203125" style="123" customWidth="1"/>
    <col min="7682" max="7682" width="44.88671875" style="123" customWidth="1"/>
    <col min="7683" max="7683" width="16.33203125" style="123" customWidth="1"/>
    <col min="7684" max="7684" width="11.21875" style="123" customWidth="1"/>
    <col min="7685" max="7685" width="11" style="123"/>
    <col min="7686" max="7686" width="14.109375" style="123" customWidth="1"/>
    <col min="7687" max="7936" width="11" style="123"/>
    <col min="7937" max="7937" width="8.33203125" style="123" customWidth="1"/>
    <col min="7938" max="7938" width="44.88671875" style="123" customWidth="1"/>
    <col min="7939" max="7939" width="16.33203125" style="123" customWidth="1"/>
    <col min="7940" max="7940" width="11.21875" style="123" customWidth="1"/>
    <col min="7941" max="7941" width="11" style="123"/>
    <col min="7942" max="7942" width="14.109375" style="123" customWidth="1"/>
    <col min="7943" max="8192" width="11" style="123"/>
    <col min="8193" max="8193" width="8.33203125" style="123" customWidth="1"/>
    <col min="8194" max="8194" width="44.88671875" style="123" customWidth="1"/>
    <col min="8195" max="8195" width="16.33203125" style="123" customWidth="1"/>
    <col min="8196" max="8196" width="11.21875" style="123" customWidth="1"/>
    <col min="8197" max="8197" width="11" style="123"/>
    <col min="8198" max="8198" width="14.109375" style="123" customWidth="1"/>
    <col min="8199" max="8448" width="11" style="123"/>
    <col min="8449" max="8449" width="8.33203125" style="123" customWidth="1"/>
    <col min="8450" max="8450" width="44.88671875" style="123" customWidth="1"/>
    <col min="8451" max="8451" width="16.33203125" style="123" customWidth="1"/>
    <col min="8452" max="8452" width="11.21875" style="123" customWidth="1"/>
    <col min="8453" max="8453" width="11" style="123"/>
    <col min="8454" max="8454" width="14.109375" style="123" customWidth="1"/>
    <col min="8455" max="8704" width="11" style="123"/>
    <col min="8705" max="8705" width="8.33203125" style="123" customWidth="1"/>
    <col min="8706" max="8706" width="44.88671875" style="123" customWidth="1"/>
    <col min="8707" max="8707" width="16.33203125" style="123" customWidth="1"/>
    <col min="8708" max="8708" width="11.21875" style="123" customWidth="1"/>
    <col min="8709" max="8709" width="11" style="123"/>
    <col min="8710" max="8710" width="14.109375" style="123" customWidth="1"/>
    <col min="8711" max="8960" width="11" style="123"/>
    <col min="8961" max="8961" width="8.33203125" style="123" customWidth="1"/>
    <col min="8962" max="8962" width="44.88671875" style="123" customWidth="1"/>
    <col min="8963" max="8963" width="16.33203125" style="123" customWidth="1"/>
    <col min="8964" max="8964" width="11.21875" style="123" customWidth="1"/>
    <col min="8965" max="8965" width="11" style="123"/>
    <col min="8966" max="8966" width="14.109375" style="123" customWidth="1"/>
    <col min="8967" max="9216" width="11" style="123"/>
    <col min="9217" max="9217" width="8.33203125" style="123" customWidth="1"/>
    <col min="9218" max="9218" width="44.88671875" style="123" customWidth="1"/>
    <col min="9219" max="9219" width="16.33203125" style="123" customWidth="1"/>
    <col min="9220" max="9220" width="11.21875" style="123" customWidth="1"/>
    <col min="9221" max="9221" width="11" style="123"/>
    <col min="9222" max="9222" width="14.109375" style="123" customWidth="1"/>
    <col min="9223" max="9472" width="11" style="123"/>
    <col min="9473" max="9473" width="8.33203125" style="123" customWidth="1"/>
    <col min="9474" max="9474" width="44.88671875" style="123" customWidth="1"/>
    <col min="9475" max="9475" width="16.33203125" style="123" customWidth="1"/>
    <col min="9476" max="9476" width="11.21875" style="123" customWidth="1"/>
    <col min="9477" max="9477" width="11" style="123"/>
    <col min="9478" max="9478" width="14.109375" style="123" customWidth="1"/>
    <col min="9479" max="9728" width="11" style="123"/>
    <col min="9729" max="9729" width="8.33203125" style="123" customWidth="1"/>
    <col min="9730" max="9730" width="44.88671875" style="123" customWidth="1"/>
    <col min="9731" max="9731" width="16.33203125" style="123" customWidth="1"/>
    <col min="9732" max="9732" width="11.21875" style="123" customWidth="1"/>
    <col min="9733" max="9733" width="11" style="123"/>
    <col min="9734" max="9734" width="14.109375" style="123" customWidth="1"/>
    <col min="9735" max="9984" width="11" style="123"/>
    <col min="9985" max="9985" width="8.33203125" style="123" customWidth="1"/>
    <col min="9986" max="9986" width="44.88671875" style="123" customWidth="1"/>
    <col min="9987" max="9987" width="16.33203125" style="123" customWidth="1"/>
    <col min="9988" max="9988" width="11.21875" style="123" customWidth="1"/>
    <col min="9989" max="9989" width="11" style="123"/>
    <col min="9990" max="9990" width="14.109375" style="123" customWidth="1"/>
    <col min="9991" max="10240" width="11" style="123"/>
    <col min="10241" max="10241" width="8.33203125" style="123" customWidth="1"/>
    <col min="10242" max="10242" width="44.88671875" style="123" customWidth="1"/>
    <col min="10243" max="10243" width="16.33203125" style="123" customWidth="1"/>
    <col min="10244" max="10244" width="11.21875" style="123" customWidth="1"/>
    <col min="10245" max="10245" width="11" style="123"/>
    <col min="10246" max="10246" width="14.109375" style="123" customWidth="1"/>
    <col min="10247" max="10496" width="11" style="123"/>
    <col min="10497" max="10497" width="8.33203125" style="123" customWidth="1"/>
    <col min="10498" max="10498" width="44.88671875" style="123" customWidth="1"/>
    <col min="10499" max="10499" width="16.33203125" style="123" customWidth="1"/>
    <col min="10500" max="10500" width="11.21875" style="123" customWidth="1"/>
    <col min="10501" max="10501" width="11" style="123"/>
    <col min="10502" max="10502" width="14.109375" style="123" customWidth="1"/>
    <col min="10503" max="10752" width="11" style="123"/>
    <col min="10753" max="10753" width="8.33203125" style="123" customWidth="1"/>
    <col min="10754" max="10754" width="44.88671875" style="123" customWidth="1"/>
    <col min="10755" max="10755" width="16.33203125" style="123" customWidth="1"/>
    <col min="10756" max="10756" width="11.21875" style="123" customWidth="1"/>
    <col min="10757" max="10757" width="11" style="123"/>
    <col min="10758" max="10758" width="14.109375" style="123" customWidth="1"/>
    <col min="10759" max="11008" width="11" style="123"/>
    <col min="11009" max="11009" width="8.33203125" style="123" customWidth="1"/>
    <col min="11010" max="11010" width="44.88671875" style="123" customWidth="1"/>
    <col min="11011" max="11011" width="16.33203125" style="123" customWidth="1"/>
    <col min="11012" max="11012" width="11.21875" style="123" customWidth="1"/>
    <col min="11013" max="11013" width="11" style="123"/>
    <col min="11014" max="11014" width="14.109375" style="123" customWidth="1"/>
    <col min="11015" max="11264" width="11" style="123"/>
    <col min="11265" max="11265" width="8.33203125" style="123" customWidth="1"/>
    <col min="11266" max="11266" width="44.88671875" style="123" customWidth="1"/>
    <col min="11267" max="11267" width="16.33203125" style="123" customWidth="1"/>
    <col min="11268" max="11268" width="11.21875" style="123" customWidth="1"/>
    <col min="11269" max="11269" width="11" style="123"/>
    <col min="11270" max="11270" width="14.109375" style="123" customWidth="1"/>
    <col min="11271" max="11520" width="11" style="123"/>
    <col min="11521" max="11521" width="8.33203125" style="123" customWidth="1"/>
    <col min="11522" max="11522" width="44.88671875" style="123" customWidth="1"/>
    <col min="11523" max="11523" width="16.33203125" style="123" customWidth="1"/>
    <col min="11524" max="11524" width="11.21875" style="123" customWidth="1"/>
    <col min="11525" max="11525" width="11" style="123"/>
    <col min="11526" max="11526" width="14.109375" style="123" customWidth="1"/>
    <col min="11527" max="11776" width="11" style="123"/>
    <col min="11777" max="11777" width="8.33203125" style="123" customWidth="1"/>
    <col min="11778" max="11778" width="44.88671875" style="123" customWidth="1"/>
    <col min="11779" max="11779" width="16.33203125" style="123" customWidth="1"/>
    <col min="11780" max="11780" width="11.21875" style="123" customWidth="1"/>
    <col min="11781" max="11781" width="11" style="123"/>
    <col min="11782" max="11782" width="14.109375" style="123" customWidth="1"/>
    <col min="11783" max="12032" width="11" style="123"/>
    <col min="12033" max="12033" width="8.33203125" style="123" customWidth="1"/>
    <col min="12034" max="12034" width="44.88671875" style="123" customWidth="1"/>
    <col min="12035" max="12035" width="16.33203125" style="123" customWidth="1"/>
    <col min="12036" max="12036" width="11.21875" style="123" customWidth="1"/>
    <col min="12037" max="12037" width="11" style="123"/>
    <col min="12038" max="12038" width="14.109375" style="123" customWidth="1"/>
    <col min="12039" max="12288" width="11" style="123"/>
    <col min="12289" max="12289" width="8.33203125" style="123" customWidth="1"/>
    <col min="12290" max="12290" width="44.88671875" style="123" customWidth="1"/>
    <col min="12291" max="12291" width="16.33203125" style="123" customWidth="1"/>
    <col min="12292" max="12292" width="11.21875" style="123" customWidth="1"/>
    <col min="12293" max="12293" width="11" style="123"/>
    <col min="12294" max="12294" width="14.109375" style="123" customWidth="1"/>
    <col min="12295" max="12544" width="11" style="123"/>
    <col min="12545" max="12545" width="8.33203125" style="123" customWidth="1"/>
    <col min="12546" max="12546" width="44.88671875" style="123" customWidth="1"/>
    <col min="12547" max="12547" width="16.33203125" style="123" customWidth="1"/>
    <col min="12548" max="12548" width="11.21875" style="123" customWidth="1"/>
    <col min="12549" max="12549" width="11" style="123"/>
    <col min="12550" max="12550" width="14.109375" style="123" customWidth="1"/>
    <col min="12551" max="12800" width="11" style="123"/>
    <col min="12801" max="12801" width="8.33203125" style="123" customWidth="1"/>
    <col min="12802" max="12802" width="44.88671875" style="123" customWidth="1"/>
    <col min="12803" max="12803" width="16.33203125" style="123" customWidth="1"/>
    <col min="12804" max="12804" width="11.21875" style="123" customWidth="1"/>
    <col min="12805" max="12805" width="11" style="123"/>
    <col min="12806" max="12806" width="14.109375" style="123" customWidth="1"/>
    <col min="12807" max="13056" width="11" style="123"/>
    <col min="13057" max="13057" width="8.33203125" style="123" customWidth="1"/>
    <col min="13058" max="13058" width="44.88671875" style="123" customWidth="1"/>
    <col min="13059" max="13059" width="16.33203125" style="123" customWidth="1"/>
    <col min="13060" max="13060" width="11.21875" style="123" customWidth="1"/>
    <col min="13061" max="13061" width="11" style="123"/>
    <col min="13062" max="13062" width="14.109375" style="123" customWidth="1"/>
    <col min="13063" max="13312" width="11" style="123"/>
    <col min="13313" max="13313" width="8.33203125" style="123" customWidth="1"/>
    <col min="13314" max="13314" width="44.88671875" style="123" customWidth="1"/>
    <col min="13315" max="13315" width="16.33203125" style="123" customWidth="1"/>
    <col min="13316" max="13316" width="11.21875" style="123" customWidth="1"/>
    <col min="13317" max="13317" width="11" style="123"/>
    <col min="13318" max="13318" width="14.109375" style="123" customWidth="1"/>
    <col min="13319" max="13568" width="11" style="123"/>
    <col min="13569" max="13569" width="8.33203125" style="123" customWidth="1"/>
    <col min="13570" max="13570" width="44.88671875" style="123" customWidth="1"/>
    <col min="13571" max="13571" width="16.33203125" style="123" customWidth="1"/>
    <col min="13572" max="13572" width="11.21875" style="123" customWidth="1"/>
    <col min="13573" max="13573" width="11" style="123"/>
    <col min="13574" max="13574" width="14.109375" style="123" customWidth="1"/>
    <col min="13575" max="13824" width="11" style="123"/>
    <col min="13825" max="13825" width="8.33203125" style="123" customWidth="1"/>
    <col min="13826" max="13826" width="44.88671875" style="123" customWidth="1"/>
    <col min="13827" max="13827" width="16.33203125" style="123" customWidth="1"/>
    <col min="13828" max="13828" width="11.21875" style="123" customWidth="1"/>
    <col min="13829" max="13829" width="11" style="123"/>
    <col min="13830" max="13830" width="14.109375" style="123" customWidth="1"/>
    <col min="13831" max="14080" width="11" style="123"/>
    <col min="14081" max="14081" width="8.33203125" style="123" customWidth="1"/>
    <col min="14082" max="14082" width="44.88671875" style="123" customWidth="1"/>
    <col min="14083" max="14083" width="16.33203125" style="123" customWidth="1"/>
    <col min="14084" max="14084" width="11.21875" style="123" customWidth="1"/>
    <col min="14085" max="14085" width="11" style="123"/>
    <col min="14086" max="14086" width="14.109375" style="123" customWidth="1"/>
    <col min="14087" max="14336" width="11" style="123"/>
    <col min="14337" max="14337" width="8.33203125" style="123" customWidth="1"/>
    <col min="14338" max="14338" width="44.88671875" style="123" customWidth="1"/>
    <col min="14339" max="14339" width="16.33203125" style="123" customWidth="1"/>
    <col min="14340" max="14340" width="11.21875" style="123" customWidth="1"/>
    <col min="14341" max="14341" width="11" style="123"/>
    <col min="14342" max="14342" width="14.109375" style="123" customWidth="1"/>
    <col min="14343" max="14592" width="11" style="123"/>
    <col min="14593" max="14593" width="8.33203125" style="123" customWidth="1"/>
    <col min="14594" max="14594" width="44.88671875" style="123" customWidth="1"/>
    <col min="14595" max="14595" width="16.33203125" style="123" customWidth="1"/>
    <col min="14596" max="14596" width="11.21875" style="123" customWidth="1"/>
    <col min="14597" max="14597" width="11" style="123"/>
    <col min="14598" max="14598" width="14.109375" style="123" customWidth="1"/>
    <col min="14599" max="14848" width="11" style="123"/>
    <col min="14849" max="14849" width="8.33203125" style="123" customWidth="1"/>
    <col min="14850" max="14850" width="44.88671875" style="123" customWidth="1"/>
    <col min="14851" max="14851" width="16.33203125" style="123" customWidth="1"/>
    <col min="14852" max="14852" width="11.21875" style="123" customWidth="1"/>
    <col min="14853" max="14853" width="11" style="123"/>
    <col min="14854" max="14854" width="14.109375" style="123" customWidth="1"/>
    <col min="14855" max="15104" width="11" style="123"/>
    <col min="15105" max="15105" width="8.33203125" style="123" customWidth="1"/>
    <col min="15106" max="15106" width="44.88671875" style="123" customWidth="1"/>
    <col min="15107" max="15107" width="16.33203125" style="123" customWidth="1"/>
    <col min="15108" max="15108" width="11.21875" style="123" customWidth="1"/>
    <col min="15109" max="15109" width="11" style="123"/>
    <col min="15110" max="15110" width="14.109375" style="123" customWidth="1"/>
    <col min="15111" max="15360" width="11" style="123"/>
    <col min="15361" max="15361" width="8.33203125" style="123" customWidth="1"/>
    <col min="15362" max="15362" width="44.88671875" style="123" customWidth="1"/>
    <col min="15363" max="15363" width="16.33203125" style="123" customWidth="1"/>
    <col min="15364" max="15364" width="11.21875" style="123" customWidth="1"/>
    <col min="15365" max="15365" width="11" style="123"/>
    <col min="15366" max="15366" width="14.109375" style="123" customWidth="1"/>
    <col min="15367" max="15616" width="11" style="123"/>
    <col min="15617" max="15617" width="8.33203125" style="123" customWidth="1"/>
    <col min="15618" max="15618" width="44.88671875" style="123" customWidth="1"/>
    <col min="15619" max="15619" width="16.33203125" style="123" customWidth="1"/>
    <col min="15620" max="15620" width="11.21875" style="123" customWidth="1"/>
    <col min="15621" max="15621" width="11" style="123"/>
    <col min="15622" max="15622" width="14.109375" style="123" customWidth="1"/>
    <col min="15623" max="15872" width="11" style="123"/>
    <col min="15873" max="15873" width="8.33203125" style="123" customWidth="1"/>
    <col min="15874" max="15874" width="44.88671875" style="123" customWidth="1"/>
    <col min="15875" max="15875" width="16.33203125" style="123" customWidth="1"/>
    <col min="15876" max="15876" width="11.21875" style="123" customWidth="1"/>
    <col min="15877" max="15877" width="11" style="123"/>
    <col min="15878" max="15878" width="14.109375" style="123" customWidth="1"/>
    <col min="15879" max="16128" width="11" style="123"/>
    <col min="16129" max="16129" width="8.33203125" style="123" customWidth="1"/>
    <col min="16130" max="16130" width="44.88671875" style="123" customWidth="1"/>
    <col min="16131" max="16131" width="16.33203125" style="123" customWidth="1"/>
    <col min="16132" max="16132" width="11.21875" style="123" customWidth="1"/>
    <col min="16133" max="16133" width="11" style="123"/>
    <col min="16134" max="16134" width="14.109375" style="123" customWidth="1"/>
    <col min="16135" max="16384" width="11" style="123"/>
  </cols>
  <sheetData>
    <row r="1" spans="1:6" ht="28.8" customHeight="1" thickBot="1">
      <c r="A1" s="235" t="s">
        <v>300</v>
      </c>
      <c r="B1" s="236"/>
      <c r="C1" s="236"/>
      <c r="D1" s="236"/>
      <c r="E1" s="236"/>
      <c r="F1" s="237"/>
    </row>
    <row r="2" spans="1:6" ht="28.8" customHeight="1">
      <c r="A2" s="238" t="s">
        <v>0</v>
      </c>
      <c r="B2" s="239"/>
      <c r="C2" s="240"/>
      <c r="D2" s="240"/>
      <c r="E2" s="240"/>
      <c r="F2" s="241"/>
    </row>
    <row r="3" spans="1:6" ht="26.4">
      <c r="A3" s="131" t="s">
        <v>62</v>
      </c>
      <c r="B3" s="126" t="s">
        <v>63</v>
      </c>
      <c r="C3" s="127" t="s">
        <v>64</v>
      </c>
      <c r="D3" s="127" t="s">
        <v>65</v>
      </c>
      <c r="E3" s="127" t="s">
        <v>66</v>
      </c>
      <c r="F3" s="132" t="s">
        <v>67</v>
      </c>
    </row>
    <row r="4" spans="1:6" ht="27.6">
      <c r="A4" s="133">
        <v>1</v>
      </c>
      <c r="B4" s="128" t="s">
        <v>301</v>
      </c>
      <c r="C4" s="128" t="s">
        <v>302</v>
      </c>
      <c r="D4" s="129">
        <v>76</v>
      </c>
      <c r="E4" s="130">
        <v>2.4900000000000002</v>
      </c>
      <c r="F4" s="134">
        <f>E4*D4</f>
        <v>189.24</v>
      </c>
    </row>
    <row r="5" spans="1:6" ht="27.6">
      <c r="A5" s="135">
        <v>2</v>
      </c>
      <c r="B5" s="128" t="s">
        <v>303</v>
      </c>
      <c r="C5" s="128" t="s">
        <v>64</v>
      </c>
      <c r="D5" s="129">
        <v>70</v>
      </c>
      <c r="E5" s="130">
        <v>4.3</v>
      </c>
      <c r="F5" s="134">
        <f t="shared" ref="F5:F13" si="0">E5*D5</f>
        <v>301</v>
      </c>
    </row>
    <row r="6" spans="1:6" ht="41.4">
      <c r="A6" s="135">
        <v>3</v>
      </c>
      <c r="B6" s="128" t="s">
        <v>99</v>
      </c>
      <c r="C6" s="128" t="s">
        <v>100</v>
      </c>
      <c r="D6" s="129">
        <v>29</v>
      </c>
      <c r="E6" s="130">
        <v>13.55</v>
      </c>
      <c r="F6" s="134">
        <f t="shared" si="0"/>
        <v>392.95000000000005</v>
      </c>
    </row>
    <row r="7" spans="1:6" ht="27.6">
      <c r="A7" s="135">
        <v>4</v>
      </c>
      <c r="B7" s="128" t="s">
        <v>304</v>
      </c>
      <c r="C7" s="128" t="s">
        <v>305</v>
      </c>
      <c r="D7" s="129">
        <v>31</v>
      </c>
      <c r="E7" s="130">
        <v>93.75</v>
      </c>
      <c r="F7" s="134">
        <f t="shared" si="0"/>
        <v>2906.25</v>
      </c>
    </row>
    <row r="8" spans="1:6" ht="27.6">
      <c r="A8" s="135">
        <v>5</v>
      </c>
      <c r="B8" s="128" t="s">
        <v>306</v>
      </c>
      <c r="C8" s="128" t="s">
        <v>307</v>
      </c>
      <c r="D8" s="129">
        <v>5</v>
      </c>
      <c r="E8" s="130">
        <v>128.9</v>
      </c>
      <c r="F8" s="134">
        <f t="shared" si="0"/>
        <v>644.5</v>
      </c>
    </row>
    <row r="9" spans="1:6" ht="27.6">
      <c r="A9" s="135">
        <v>6</v>
      </c>
      <c r="B9" s="128" t="s">
        <v>308</v>
      </c>
      <c r="C9" s="128" t="s">
        <v>309</v>
      </c>
      <c r="D9" s="129">
        <v>800</v>
      </c>
      <c r="E9" s="130">
        <v>4</v>
      </c>
      <c r="F9" s="134">
        <f t="shared" si="0"/>
        <v>3200</v>
      </c>
    </row>
    <row r="10" spans="1:6" ht="27.6">
      <c r="A10" s="135">
        <v>7</v>
      </c>
      <c r="B10" s="128" t="s">
        <v>91</v>
      </c>
      <c r="C10" s="128" t="s">
        <v>92</v>
      </c>
      <c r="D10" s="129">
        <v>38</v>
      </c>
      <c r="E10" s="130">
        <v>1.96</v>
      </c>
      <c r="F10" s="134">
        <f t="shared" si="0"/>
        <v>74.48</v>
      </c>
    </row>
    <row r="11" spans="1:6" ht="13.8">
      <c r="A11" s="135">
        <v>8</v>
      </c>
      <c r="B11" s="128" t="s">
        <v>104</v>
      </c>
      <c r="C11" s="128" t="s">
        <v>64</v>
      </c>
      <c r="D11" s="129">
        <v>12</v>
      </c>
      <c r="E11" s="130">
        <v>3</v>
      </c>
      <c r="F11" s="134">
        <f t="shared" si="0"/>
        <v>36</v>
      </c>
    </row>
    <row r="12" spans="1:6" ht="27.6">
      <c r="A12" s="135">
        <v>9</v>
      </c>
      <c r="B12" s="128" t="s">
        <v>310</v>
      </c>
      <c r="C12" s="128" t="s">
        <v>64</v>
      </c>
      <c r="D12" s="129">
        <v>24</v>
      </c>
      <c r="E12" s="130">
        <v>5</v>
      </c>
      <c r="F12" s="134">
        <f t="shared" si="0"/>
        <v>120</v>
      </c>
    </row>
    <row r="13" spans="1:6" ht="14.4" thickBot="1">
      <c r="A13" s="136">
        <v>10</v>
      </c>
      <c r="B13" s="137" t="s">
        <v>311</v>
      </c>
      <c r="C13" s="137" t="s">
        <v>64</v>
      </c>
      <c r="D13" s="138">
        <v>4</v>
      </c>
      <c r="E13" s="140">
        <v>12</v>
      </c>
      <c r="F13" s="141">
        <f t="shared" si="0"/>
        <v>48</v>
      </c>
    </row>
    <row r="14" spans="1:6">
      <c r="E14" s="142" t="s">
        <v>312</v>
      </c>
      <c r="F14" s="143">
        <f>SUM(F4:F13)</f>
        <v>7912.42</v>
      </c>
    </row>
    <row r="15" spans="1:6">
      <c r="E15" s="144" t="s">
        <v>313</v>
      </c>
      <c r="F15" s="134">
        <f>F14/12</f>
        <v>659.36833333333334</v>
      </c>
    </row>
    <row r="16" spans="1:6" ht="13.8" thickBot="1">
      <c r="E16" s="145" t="s">
        <v>314</v>
      </c>
      <c r="F16" s="139">
        <f>F15/2</f>
        <v>329.68416666666667</v>
      </c>
    </row>
  </sheetData>
  <sheetProtection selectLockedCells="1" selectUnlockedCells="1"/>
  <mergeCells count="3">
    <mergeCell ref="A1:F1"/>
    <mergeCell ref="A2:B2"/>
    <mergeCell ref="C2:F2"/>
  </mergeCells>
  <printOptions horizontalCentered="1"/>
  <pageMargins left="1.3" right="0.78749999999999998" top="0.78749999999999998" bottom="0.78749999999999998" header="0.51181102362204722" footer="0.51181102362204722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B85F-D258-4806-ABA0-B5C988198577}">
  <sheetPr>
    <tabColor rgb="FF92D050"/>
  </sheetPr>
  <dimension ref="A1:G107"/>
  <sheetViews>
    <sheetView zoomScale="85" zoomScaleNormal="85" zoomScaleSheetLayoutView="115" workbookViewId="0">
      <selection activeCell="C92" sqref="C92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194"/>
      <c r="B1" s="195"/>
      <c r="C1" s="195"/>
      <c r="D1" s="195"/>
    </row>
    <row r="2" spans="1:7">
      <c r="A2" s="195"/>
      <c r="B2" s="195"/>
      <c r="C2" s="195"/>
      <c r="D2" s="195"/>
    </row>
    <row r="3" spans="1:7">
      <c r="A3" s="196"/>
      <c r="B3" s="196"/>
      <c r="C3" s="196"/>
      <c r="D3" s="196"/>
    </row>
    <row r="4" spans="1:7" ht="13.8" customHeight="1">
      <c r="A4" s="197" t="s">
        <v>159</v>
      </c>
      <c r="B4" s="197"/>
      <c r="C4" s="197"/>
      <c r="D4" s="197"/>
    </row>
    <row r="5" spans="1:7" ht="13.8" customHeight="1">
      <c r="A5" s="198" t="s">
        <v>160</v>
      </c>
      <c r="B5" s="198"/>
      <c r="C5" s="198"/>
      <c r="D5" s="198"/>
    </row>
    <row r="6" spans="1:7">
      <c r="A6" s="190" t="s">
        <v>161</v>
      </c>
      <c r="B6" s="191"/>
      <c r="C6" s="199" t="s">
        <v>162</v>
      </c>
      <c r="D6" s="193"/>
      <c r="E6" s="13"/>
      <c r="F6" s="14"/>
      <c r="G6" s="14"/>
    </row>
    <row r="7" spans="1:7">
      <c r="A7" s="190" t="s">
        <v>163</v>
      </c>
      <c r="B7" s="191"/>
      <c r="C7" s="192">
        <v>45924</v>
      </c>
      <c r="D7" s="193"/>
      <c r="E7" s="13"/>
      <c r="F7" s="14"/>
      <c r="G7" s="14"/>
    </row>
    <row r="8" spans="1:7">
      <c r="A8" s="190" t="s">
        <v>164</v>
      </c>
      <c r="B8" s="191"/>
      <c r="C8" s="200" t="s">
        <v>165</v>
      </c>
      <c r="D8" s="193"/>
      <c r="E8" s="13"/>
      <c r="F8" s="14"/>
      <c r="G8" s="14"/>
    </row>
    <row r="9" spans="1:7">
      <c r="A9" s="190" t="s">
        <v>166</v>
      </c>
      <c r="B9" s="191"/>
      <c r="C9" s="201">
        <v>1520.05</v>
      </c>
      <c r="D9" s="202"/>
      <c r="E9" s="13"/>
      <c r="F9" s="14"/>
      <c r="G9" s="14"/>
    </row>
    <row r="10" spans="1:7">
      <c r="A10" s="190" t="s">
        <v>167</v>
      </c>
      <c r="B10" s="191"/>
      <c r="C10" s="203" t="s">
        <v>318</v>
      </c>
      <c r="D10" s="204"/>
      <c r="E10" s="13"/>
      <c r="F10" s="14"/>
      <c r="G10" s="14"/>
    </row>
    <row r="11" spans="1:7" ht="13.8" customHeight="1">
      <c r="A11" s="190" t="s">
        <v>168</v>
      </c>
      <c r="B11" s="191"/>
      <c r="C11" s="203" t="s">
        <v>169</v>
      </c>
      <c r="D11" s="204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197" t="s">
        <v>1</v>
      </c>
      <c r="B13" s="19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199" t="s">
        <v>15</v>
      </c>
      <c r="B20" s="205"/>
      <c r="C20" s="193"/>
      <c r="D20" s="22">
        <f>SUM(D14:D19)</f>
        <v>1520.05</v>
      </c>
    </row>
    <row r="22" spans="1:4" ht="13.8" customHeight="1">
      <c r="A22" s="197" t="s">
        <v>16</v>
      </c>
      <c r="B22" s="197"/>
      <c r="C22" s="197"/>
      <c r="D22" s="197"/>
    </row>
    <row r="23" spans="1:4" ht="13.8" customHeight="1">
      <c r="A23" s="197" t="s">
        <v>17</v>
      </c>
      <c r="B23" s="19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199" t="s">
        <v>15</v>
      </c>
      <c r="B26" s="205"/>
      <c r="C26" s="193"/>
      <c r="D26" s="22">
        <f>SUM(D24:D25)</f>
        <v>295.49759999999998</v>
      </c>
    </row>
    <row r="27" spans="1:4" ht="13.8" customHeight="1">
      <c r="A27" s="197" t="s">
        <v>22</v>
      </c>
      <c r="B27" s="19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v>0.05</v>
      </c>
      <c r="D28" s="21">
        <f>TRUNC(C28*($D$26+$D$20),4)</f>
        <v>90.777299999999997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TRUNC(C29*($D$26+$D$20),4)</f>
        <v>45.388599999999997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54.4664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27.2332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18.1554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10.8932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3.6309999999999998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145.24379999999999</v>
      </c>
    </row>
    <row r="36" spans="1:7">
      <c r="A36" s="199" t="s">
        <v>15</v>
      </c>
      <c r="B36" s="193"/>
      <c r="C36" s="25">
        <f>SUM(C28:C35)</f>
        <v>0.21800000000000003</v>
      </c>
      <c r="D36" s="22">
        <f>SUM(D28:D35)</f>
        <v>395.78890000000001</v>
      </c>
    </row>
    <row r="38" spans="1:7" ht="13.8" customHeight="1">
      <c r="A38" s="197" t="s">
        <v>34</v>
      </c>
      <c r="B38" s="197"/>
      <c r="C38" s="19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TRUNC((C40*$E$39)-6)</f>
        <v>280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199" t="s">
        <v>15</v>
      </c>
      <c r="B43" s="205"/>
      <c r="C43" s="193"/>
      <c r="D43" s="22">
        <f>SUM(D39:D42)</f>
        <v>506.79949999999997</v>
      </c>
      <c r="E43" s="14"/>
    </row>
    <row r="44" spans="1:7" ht="13.8" customHeight="1">
      <c r="A44" s="197" t="s">
        <v>37</v>
      </c>
      <c r="B44" s="197"/>
      <c r="C44" s="197"/>
      <c r="D44" s="89" t="s">
        <v>2</v>
      </c>
    </row>
    <row r="45" spans="1:7">
      <c r="A45" s="33" t="s">
        <v>18</v>
      </c>
      <c r="B45" s="206" t="s">
        <v>19</v>
      </c>
      <c r="C45" s="207"/>
      <c r="D45" s="21">
        <f>D26</f>
        <v>295.49759999999998</v>
      </c>
    </row>
    <row r="46" spans="1:7">
      <c r="A46" s="33" t="s">
        <v>23</v>
      </c>
      <c r="B46" s="206" t="s">
        <v>24</v>
      </c>
      <c r="C46" s="207"/>
      <c r="D46" s="21">
        <f>D36</f>
        <v>395.78890000000001</v>
      </c>
    </row>
    <row r="47" spans="1:7">
      <c r="A47" s="33" t="s">
        <v>35</v>
      </c>
      <c r="B47" s="206" t="s">
        <v>36</v>
      </c>
      <c r="C47" s="207"/>
      <c r="D47" s="21">
        <f>D43</f>
        <v>506.79949999999997</v>
      </c>
    </row>
    <row r="48" spans="1:7">
      <c r="A48" s="199" t="s">
        <v>15</v>
      </c>
      <c r="B48" s="205"/>
      <c r="C48" s="193"/>
      <c r="D48" s="22">
        <f>SUM(D45:D47)</f>
        <v>1198.0859999999998</v>
      </c>
    </row>
    <row r="50" spans="1:5" ht="13.8" customHeight="1">
      <c r="A50" s="197" t="s">
        <v>38</v>
      </c>
      <c r="B50" s="197"/>
      <c r="C50" s="197"/>
      <c r="D50" s="53"/>
    </row>
    <row r="51" spans="1:5" ht="13.8" customHeight="1">
      <c r="A51" s="197" t="s">
        <v>176</v>
      </c>
      <c r="B51" s="19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6.3339999999999996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5">
      <c r="A55" s="199" t="s">
        <v>178</v>
      </c>
      <c r="B55" s="193"/>
      <c r="C55" s="37">
        <f>SUM(C52:C54)</f>
        <v>2.4500000000000001E-2</v>
      </c>
      <c r="D55" s="22">
        <f>SUM(D52:D54)</f>
        <v>37.241100000000003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18.0885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2.8799999999999999E-2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5">
      <c r="A59" s="199" t="s">
        <v>181</v>
      </c>
      <c r="B59" s="193"/>
      <c r="C59" s="37">
        <f>SUM(C56:C58)</f>
        <v>3.1919000000000003E-2</v>
      </c>
      <c r="D59" s="22">
        <f>SUM(D56:D58)</f>
        <v>48.518299999999996</v>
      </c>
      <c r="E59" s="35"/>
    </row>
    <row r="60" spans="1:5">
      <c r="A60" s="212" t="s">
        <v>15</v>
      </c>
      <c r="B60" s="213"/>
      <c r="C60" s="38">
        <f>SUM(C59,C55)</f>
        <v>5.6419000000000004E-2</v>
      </c>
      <c r="D60" s="39">
        <f>SUM(D59,D55)</f>
        <v>85.759399999999999</v>
      </c>
      <c r="E60" s="35"/>
    </row>
    <row r="62" spans="1:5" ht="13.8" customHeight="1">
      <c r="A62" s="197" t="s">
        <v>42</v>
      </c>
      <c r="B62" s="197"/>
      <c r="C62" s="197"/>
      <c r="D62" s="197"/>
    </row>
    <row r="63" spans="1:5" ht="13.8" customHeight="1">
      <c r="A63" s="197" t="s">
        <v>43</v>
      </c>
      <c r="B63" s="19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21.268799999999999</v>
      </c>
    </row>
    <row r="65" spans="1:4">
      <c r="A65" s="19" t="s">
        <v>5</v>
      </c>
      <c r="B65" s="20" t="s">
        <v>183</v>
      </c>
      <c r="C65" s="34">
        <v>2.7780000000000001E-3</v>
      </c>
      <c r="D65" s="21">
        <f t="shared" si="1"/>
        <v>6.3813000000000004</v>
      </c>
    </row>
    <row r="66" spans="1:4">
      <c r="A66" s="19" t="s">
        <v>7</v>
      </c>
      <c r="B66" s="20" t="s">
        <v>184</v>
      </c>
      <c r="C66" s="34">
        <v>1.389E-3</v>
      </c>
      <c r="D66" s="21">
        <f t="shared" si="1"/>
        <v>3.1905999999999999</v>
      </c>
    </row>
    <row r="67" spans="1:4">
      <c r="A67" s="19" t="s">
        <v>9</v>
      </c>
      <c r="B67" s="20" t="s">
        <v>185</v>
      </c>
      <c r="C67" s="34">
        <v>1.0000000000000001E-5</v>
      </c>
      <c r="D67" s="21">
        <f t="shared" si="1"/>
        <v>2.29E-2</v>
      </c>
    </row>
    <row r="68" spans="1:4">
      <c r="A68" s="19" t="s">
        <v>11</v>
      </c>
      <c r="B68" s="20" t="s">
        <v>186</v>
      </c>
      <c r="C68" s="34">
        <v>2.05E-4</v>
      </c>
      <c r="D68" s="21">
        <f t="shared" si="1"/>
        <v>0.47089999999999999</v>
      </c>
    </row>
    <row r="69" spans="1:4">
      <c r="A69" s="19" t="s">
        <v>29</v>
      </c>
      <c r="B69" s="20" t="s">
        <v>187</v>
      </c>
      <c r="C69" s="34">
        <v>7.4100000000000001E-4</v>
      </c>
      <c r="D69" s="21">
        <f t="shared" si="1"/>
        <v>1.7020999999999999</v>
      </c>
    </row>
    <row r="70" spans="1:4">
      <c r="A70" s="210" t="s">
        <v>15</v>
      </c>
      <c r="B70" s="210"/>
      <c r="C70" s="41">
        <f>SUM(C64:C69)</f>
        <v>1.4381999999999999E-2</v>
      </c>
      <c r="D70" s="42">
        <f>SUM(D65:D69)</f>
        <v>11.767799999999999</v>
      </c>
    </row>
    <row r="72" spans="1:4" ht="27.6" customHeight="1">
      <c r="A72" s="197" t="s">
        <v>46</v>
      </c>
      <c r="B72" s="197"/>
      <c r="C72" s="90" t="s">
        <v>188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199" t="s">
        <v>15</v>
      </c>
      <c r="B74" s="205"/>
      <c r="C74" s="193"/>
      <c r="D74" s="22">
        <f>SUM(D73)</f>
        <v>0</v>
      </c>
    </row>
    <row r="76" spans="1:4" ht="13.8" customHeight="1">
      <c r="A76" s="197" t="s">
        <v>50</v>
      </c>
      <c r="B76" s="197"/>
      <c r="C76" s="53"/>
      <c r="D76" s="89" t="s">
        <v>2</v>
      </c>
    </row>
    <row r="77" spans="1:4">
      <c r="A77" s="33" t="s">
        <v>44</v>
      </c>
      <c r="B77" s="206" t="s">
        <v>45</v>
      </c>
      <c r="C77" s="207"/>
      <c r="D77" s="21">
        <f>D70</f>
        <v>11.767799999999999</v>
      </c>
    </row>
    <row r="78" spans="1:4">
      <c r="A78" s="33" t="s">
        <v>47</v>
      </c>
      <c r="B78" s="206" t="s">
        <v>48</v>
      </c>
      <c r="C78" s="207"/>
      <c r="D78" s="21">
        <f>D74</f>
        <v>0</v>
      </c>
    </row>
    <row r="79" spans="1:4">
      <c r="A79" s="199" t="s">
        <v>15</v>
      </c>
      <c r="B79" s="205"/>
      <c r="C79" s="193"/>
      <c r="D79" s="22">
        <f>SUM(D77:D78)</f>
        <v>11.767799999999999</v>
      </c>
    </row>
    <row r="81" spans="1:4" ht="13.8" customHeight="1">
      <c r="A81" s="197" t="s">
        <v>51</v>
      </c>
      <c r="B81" s="197"/>
      <c r="C81" s="53"/>
      <c r="D81" s="89" t="s">
        <v>2</v>
      </c>
    </row>
    <row r="82" spans="1:4">
      <c r="A82" s="19" t="s">
        <v>3</v>
      </c>
      <c r="B82" s="208" t="s">
        <v>52</v>
      </c>
      <c r="C82" s="209"/>
      <c r="D82" s="21">
        <f>UNIFORMES!F39</f>
        <v>110.66</v>
      </c>
    </row>
    <row r="83" spans="1:4">
      <c r="A83" s="19" t="s">
        <v>5</v>
      </c>
      <c r="B83" s="208" t="s">
        <v>53</v>
      </c>
      <c r="C83" s="209"/>
      <c r="D83" s="21">
        <f>'Material Limpeza'!F51</f>
        <v>490.79416666666663</v>
      </c>
    </row>
    <row r="84" spans="1:4">
      <c r="A84" s="19" t="s">
        <v>7</v>
      </c>
      <c r="B84" s="208" t="s">
        <v>54</v>
      </c>
      <c r="C84" s="209"/>
      <c r="D84" s="21">
        <f>Equipamentos!C25</f>
        <v>210.12866666666665</v>
      </c>
    </row>
    <row r="85" spans="1:4">
      <c r="A85" s="19" t="s">
        <v>9</v>
      </c>
      <c r="B85" s="208" t="s">
        <v>189</v>
      </c>
      <c r="C85" s="209"/>
      <c r="D85" s="21">
        <v>0</v>
      </c>
    </row>
    <row r="86" spans="1:4">
      <c r="A86" s="199" t="s">
        <v>15</v>
      </c>
      <c r="B86" s="205"/>
      <c r="C86" s="193"/>
      <c r="D86" s="22">
        <f>SUM(D82:D85)</f>
        <v>811.58283333333327</v>
      </c>
    </row>
    <row r="88" spans="1:4" ht="13.8" customHeight="1">
      <c r="A88" s="197" t="s">
        <v>55</v>
      </c>
      <c r="B88" s="19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v>0.05</v>
      </c>
      <c r="D89" s="44">
        <f>TRUNC(C89*$D$105,2)</f>
        <v>181.36</v>
      </c>
    </row>
    <row r="90" spans="1:4">
      <c r="A90" s="19" t="s">
        <v>5</v>
      </c>
      <c r="B90" s="20" t="s">
        <v>57</v>
      </c>
      <c r="C90" s="43">
        <v>8.966797402458325E-2</v>
      </c>
      <c r="D90" s="21">
        <f>TRUNC(C90*(D89+$D$105),2)</f>
        <v>341.5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579.35</v>
      </c>
    </row>
    <row r="92" spans="1:4">
      <c r="A92" s="47"/>
      <c r="B92" s="20" t="s">
        <v>190</v>
      </c>
      <c r="C92" s="23">
        <v>0.03</v>
      </c>
      <c r="D92" s="21">
        <f>TRUNC((($D$105+$D$89+$D$90)/(1-$C$91))*C92,2)</f>
        <v>141.88</v>
      </c>
    </row>
    <row r="93" spans="1:4">
      <c r="A93" s="47"/>
      <c r="B93" s="20" t="s">
        <v>191</v>
      </c>
      <c r="C93" s="23">
        <v>6.4999999999999997E-3</v>
      </c>
      <c r="D93" s="21">
        <f>TRUNC((($D$105+$D$89+$D$90)/(1-$C$91))*C93,2)</f>
        <v>30.74</v>
      </c>
    </row>
    <row r="94" spans="1:4">
      <c r="A94" s="47"/>
      <c r="B94" s="20" t="s">
        <v>192</v>
      </c>
      <c r="C94" s="23">
        <v>0.05</v>
      </c>
      <c r="D94" s="21">
        <f>TRUNC((($D$105+$D$89+$D$90)/(1-$C$91))*C94,2)</f>
        <v>236.47</v>
      </c>
    </row>
    <row r="95" spans="1:4">
      <c r="A95" s="47" t="s">
        <v>9</v>
      </c>
      <c r="B95" s="20" t="s">
        <v>193</v>
      </c>
      <c r="C95" s="23">
        <v>3.5999999999999997E-2</v>
      </c>
      <c r="D95" s="21">
        <f>TRUNC((($D$105+$D$89+$D$90)/(1-$C$91))*C95,2)</f>
        <v>170.26</v>
      </c>
    </row>
    <row r="96" spans="1:4">
      <c r="A96" s="199" t="s">
        <v>15</v>
      </c>
      <c r="B96" s="193"/>
      <c r="C96" s="25">
        <f>SUM(C89:C91)</f>
        <v>0.26216797402458325</v>
      </c>
      <c r="D96" s="22">
        <f>SUM(D89:D91)</f>
        <v>1102.21</v>
      </c>
    </row>
    <row r="98" spans="1:7" ht="13.8" customHeight="1">
      <c r="A98" s="197" t="s">
        <v>194</v>
      </c>
      <c r="B98" s="197"/>
      <c r="C98" s="197"/>
      <c r="D98" s="197"/>
    </row>
    <row r="99" spans="1:7">
      <c r="A99" s="210" t="s">
        <v>59</v>
      </c>
      <c r="B99" s="210"/>
      <c r="C99" s="210"/>
      <c r="D99" s="40" t="s">
        <v>2</v>
      </c>
      <c r="F99" s="14"/>
      <c r="G99" s="48"/>
    </row>
    <row r="100" spans="1:7">
      <c r="A100" s="40" t="s">
        <v>3</v>
      </c>
      <c r="B100" s="211" t="s">
        <v>1</v>
      </c>
      <c r="C100" s="211"/>
      <c r="D100" s="49">
        <f>D20</f>
        <v>1520.05</v>
      </c>
    </row>
    <row r="101" spans="1:7">
      <c r="A101" s="40" t="s">
        <v>5</v>
      </c>
      <c r="B101" s="211" t="s">
        <v>16</v>
      </c>
      <c r="C101" s="211"/>
      <c r="D101" s="49">
        <f>D48</f>
        <v>1198.0859999999998</v>
      </c>
    </row>
    <row r="102" spans="1:7">
      <c r="A102" s="40" t="s">
        <v>7</v>
      </c>
      <c r="B102" s="211" t="s">
        <v>38</v>
      </c>
      <c r="C102" s="211"/>
      <c r="D102" s="49">
        <f>D60</f>
        <v>85.759399999999999</v>
      </c>
    </row>
    <row r="103" spans="1:7">
      <c r="A103" s="40" t="s">
        <v>9</v>
      </c>
      <c r="B103" s="211" t="s">
        <v>42</v>
      </c>
      <c r="C103" s="211"/>
      <c r="D103" s="49">
        <f>D79</f>
        <v>11.767799999999999</v>
      </c>
    </row>
    <row r="104" spans="1:7">
      <c r="A104" s="40" t="s">
        <v>11</v>
      </c>
      <c r="B104" s="211" t="s">
        <v>51</v>
      </c>
      <c r="C104" s="211"/>
      <c r="D104" s="49">
        <f>D86</f>
        <v>811.58283333333327</v>
      </c>
      <c r="F104" s="50"/>
    </row>
    <row r="105" spans="1:7">
      <c r="A105" s="210" t="s">
        <v>60</v>
      </c>
      <c r="B105" s="210"/>
      <c r="C105" s="210"/>
      <c r="D105" s="42">
        <f>SUM(D100:D104)</f>
        <v>3627.2460333333329</v>
      </c>
      <c r="E105" s="51"/>
    </row>
    <row r="106" spans="1:7">
      <c r="A106" s="40" t="s">
        <v>29</v>
      </c>
      <c r="B106" s="211" t="s">
        <v>61</v>
      </c>
      <c r="C106" s="211"/>
      <c r="D106" s="49">
        <f>D96</f>
        <v>1102.21</v>
      </c>
    </row>
    <row r="107" spans="1:7">
      <c r="A107" s="210" t="s">
        <v>195</v>
      </c>
      <c r="B107" s="210"/>
      <c r="C107" s="210"/>
      <c r="D107" s="42">
        <f>SUM(D105:D106)</f>
        <v>4729.4560333333329</v>
      </c>
      <c r="E107" s="52"/>
    </row>
  </sheetData>
  <mergeCells count="63">
    <mergeCell ref="A55:B55"/>
    <mergeCell ref="A59:B59"/>
    <mergeCell ref="A60:B60"/>
    <mergeCell ref="A63:B63"/>
    <mergeCell ref="A70:B70"/>
    <mergeCell ref="A62:B62"/>
    <mergeCell ref="C62:D62"/>
    <mergeCell ref="A76:B76"/>
    <mergeCell ref="A81:B81"/>
    <mergeCell ref="A72:B72"/>
    <mergeCell ref="A74:C74"/>
    <mergeCell ref="B77:C77"/>
    <mergeCell ref="B78:C78"/>
    <mergeCell ref="A79:C79"/>
    <mergeCell ref="A105:C105"/>
    <mergeCell ref="B106:C106"/>
    <mergeCell ref="A107:C107"/>
    <mergeCell ref="A88:B88"/>
    <mergeCell ref="A96:B96"/>
    <mergeCell ref="A99:C99"/>
    <mergeCell ref="B100:C100"/>
    <mergeCell ref="B101:C101"/>
    <mergeCell ref="A98:B98"/>
    <mergeCell ref="C98:D98"/>
    <mergeCell ref="B102:C102"/>
    <mergeCell ref="B103:C103"/>
    <mergeCell ref="B104:C104"/>
    <mergeCell ref="B82:C82"/>
    <mergeCell ref="B83:C83"/>
    <mergeCell ref="B84:C84"/>
    <mergeCell ref="B85:C85"/>
    <mergeCell ref="A86:C86"/>
    <mergeCell ref="B45:C45"/>
    <mergeCell ref="B46:C46"/>
    <mergeCell ref="B47:C47"/>
    <mergeCell ref="A48:C48"/>
    <mergeCell ref="A51:B51"/>
    <mergeCell ref="A50:C50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A8:B8"/>
    <mergeCell ref="C8:D8"/>
    <mergeCell ref="A9:B9"/>
    <mergeCell ref="C9:D9"/>
    <mergeCell ref="A10:B10"/>
    <mergeCell ref="C10:D10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70F12-3F1B-4258-B346-398830E2D7FD}">
  <sheetPr>
    <tabColor rgb="FF92D050"/>
  </sheetPr>
  <dimension ref="A1:G107"/>
  <sheetViews>
    <sheetView zoomScale="85" zoomScaleNormal="85" zoomScaleSheetLayoutView="115" workbookViewId="0">
      <selection activeCell="E15" sqref="E1:F1048576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194"/>
      <c r="B1" s="195"/>
      <c r="C1" s="195"/>
      <c r="D1" s="195"/>
    </row>
    <row r="2" spans="1:7">
      <c r="A2" s="195"/>
      <c r="B2" s="195"/>
      <c r="C2" s="195"/>
      <c r="D2" s="195"/>
    </row>
    <row r="3" spans="1:7">
      <c r="A3" s="196"/>
      <c r="B3" s="196"/>
      <c r="C3" s="196"/>
      <c r="D3" s="196"/>
    </row>
    <row r="4" spans="1:7" ht="13.8" customHeight="1">
      <c r="A4" s="197" t="s">
        <v>159</v>
      </c>
      <c r="B4" s="197"/>
      <c r="C4" s="197"/>
      <c r="D4" s="197"/>
    </row>
    <row r="5" spans="1:7" ht="13.8" customHeight="1">
      <c r="A5" s="198" t="s">
        <v>160</v>
      </c>
      <c r="B5" s="198"/>
      <c r="C5" s="198"/>
      <c r="D5" s="198"/>
    </row>
    <row r="6" spans="1:7">
      <c r="A6" s="190" t="s">
        <v>161</v>
      </c>
      <c r="B6" s="191"/>
      <c r="C6" s="199" t="s">
        <v>197</v>
      </c>
      <c r="D6" s="193"/>
      <c r="E6" s="13"/>
      <c r="F6" s="14"/>
      <c r="G6" s="14"/>
    </row>
    <row r="7" spans="1:7">
      <c r="A7" s="190" t="s">
        <v>163</v>
      </c>
      <c r="B7" s="191"/>
      <c r="C7" s="192">
        <v>45924</v>
      </c>
      <c r="D7" s="193"/>
      <c r="E7" s="13"/>
      <c r="F7" s="14"/>
      <c r="G7" s="14"/>
    </row>
    <row r="8" spans="1:7">
      <c r="A8" s="190" t="s">
        <v>164</v>
      </c>
      <c r="B8" s="191"/>
      <c r="C8" s="200"/>
      <c r="D8" s="193"/>
      <c r="E8" s="13"/>
      <c r="F8" s="14"/>
      <c r="G8" s="14"/>
    </row>
    <row r="9" spans="1:7">
      <c r="A9" s="190" t="s">
        <v>166</v>
      </c>
      <c r="B9" s="191"/>
      <c r="C9" s="201">
        <v>1520.05</v>
      </c>
      <c r="D9" s="202"/>
      <c r="E9" s="13"/>
      <c r="F9" s="14"/>
      <c r="G9" s="14"/>
    </row>
    <row r="10" spans="1:7">
      <c r="A10" s="190" t="s">
        <v>167</v>
      </c>
      <c r="B10" s="191"/>
      <c r="C10" s="203" t="s">
        <v>318</v>
      </c>
      <c r="D10" s="204"/>
      <c r="E10" s="13"/>
      <c r="F10" s="14"/>
      <c r="G10" s="14"/>
    </row>
    <row r="11" spans="1:7" ht="13.8" customHeight="1">
      <c r="A11" s="190" t="s">
        <v>168</v>
      </c>
      <c r="B11" s="191"/>
      <c r="C11" s="203" t="s">
        <v>169</v>
      </c>
      <c r="D11" s="204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197" t="s">
        <v>1</v>
      </c>
      <c r="B13" s="19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199" t="s">
        <v>15</v>
      </c>
      <c r="B20" s="205"/>
      <c r="C20" s="193"/>
      <c r="D20" s="22">
        <f>SUM(D14:D19)</f>
        <v>1520.05</v>
      </c>
    </row>
    <row r="22" spans="1:4" ht="13.8" customHeight="1">
      <c r="A22" s="197" t="s">
        <v>16</v>
      </c>
      <c r="B22" s="197"/>
      <c r="C22" s="197"/>
      <c r="D22" s="197"/>
    </row>
    <row r="23" spans="1:4" ht="13.8" customHeight="1">
      <c r="A23" s="197" t="s">
        <v>17</v>
      </c>
      <c r="B23" s="19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199" t="s">
        <v>15</v>
      </c>
      <c r="B26" s="205"/>
      <c r="C26" s="193"/>
      <c r="D26" s="22">
        <f>SUM(D24:D25)</f>
        <v>295.49759999999998</v>
      </c>
    </row>
    <row r="27" spans="1:4" ht="13.8" customHeight="1">
      <c r="A27" s="197" t="s">
        <v>22</v>
      </c>
      <c r="B27" s="19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'AUX SERV GERAIS'!C28</f>
        <v>0.05</v>
      </c>
      <c r="D28" s="21">
        <f>TRUNC(C28*($D$26+$D$20),4)</f>
        <v>90.777299999999997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TRUNC(C29*($D$26+$D$20),4)</f>
        <v>45.388599999999997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54.4664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27.2332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18.1554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10.8932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3.6309999999999998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145.24379999999999</v>
      </c>
    </row>
    <row r="36" spans="1:7">
      <c r="A36" s="199" t="s">
        <v>15</v>
      </c>
      <c r="B36" s="193"/>
      <c r="C36" s="25">
        <f>SUM(C28:C35)</f>
        <v>0.21800000000000003</v>
      </c>
      <c r="D36" s="22">
        <f>SUM(D28:D35)</f>
        <v>395.78890000000001</v>
      </c>
    </row>
    <row r="38" spans="1:7" ht="13.8" customHeight="1">
      <c r="A38" s="197" t="s">
        <v>34</v>
      </c>
      <c r="B38" s="197"/>
      <c r="C38" s="19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f>'AUX SERV GERAIS'!E39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TRUNC((C40*$E$39)-6)</f>
        <v>280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199" t="s">
        <v>15</v>
      </c>
      <c r="B43" s="205"/>
      <c r="C43" s="193"/>
      <c r="D43" s="22">
        <f>SUM(D39:D42)</f>
        <v>506.79949999999997</v>
      </c>
    </row>
    <row r="44" spans="1:7" ht="13.8" customHeight="1">
      <c r="A44" s="197" t="s">
        <v>37</v>
      </c>
      <c r="B44" s="197"/>
      <c r="C44" s="197"/>
      <c r="D44" s="89" t="s">
        <v>2</v>
      </c>
    </row>
    <row r="45" spans="1:7">
      <c r="A45" s="33" t="s">
        <v>18</v>
      </c>
      <c r="B45" s="206" t="s">
        <v>19</v>
      </c>
      <c r="C45" s="207"/>
      <c r="D45" s="21">
        <f>D26</f>
        <v>295.49759999999998</v>
      </c>
    </row>
    <row r="46" spans="1:7">
      <c r="A46" s="33" t="s">
        <v>23</v>
      </c>
      <c r="B46" s="206" t="s">
        <v>24</v>
      </c>
      <c r="C46" s="207"/>
      <c r="D46" s="21">
        <f>D36</f>
        <v>395.78890000000001</v>
      </c>
    </row>
    <row r="47" spans="1:7">
      <c r="A47" s="33" t="s">
        <v>35</v>
      </c>
      <c r="B47" s="206" t="s">
        <v>36</v>
      </c>
      <c r="C47" s="207"/>
      <c r="D47" s="21">
        <f>D43</f>
        <v>506.79949999999997</v>
      </c>
    </row>
    <row r="48" spans="1:7">
      <c r="A48" s="199" t="s">
        <v>15</v>
      </c>
      <c r="B48" s="205"/>
      <c r="C48" s="193"/>
      <c r="D48" s="22">
        <f>SUM(D45:D47)</f>
        <v>1198.0859999999998</v>
      </c>
    </row>
    <row r="50" spans="1:5" ht="13.8" customHeight="1">
      <c r="A50" s="197" t="s">
        <v>38</v>
      </c>
      <c r="B50" s="197"/>
      <c r="C50" s="197"/>
      <c r="D50" s="53"/>
    </row>
    <row r="51" spans="1:5" ht="13.8" customHeight="1">
      <c r="A51" s="197" t="s">
        <v>176</v>
      </c>
      <c r="B51" s="19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6.3339999999999996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5">
      <c r="A55" s="199" t="s">
        <v>178</v>
      </c>
      <c r="B55" s="193"/>
      <c r="C55" s="37">
        <f>SUM(C52:C54)</f>
        <v>2.4500000000000001E-2</v>
      </c>
      <c r="D55" s="22">
        <f>SUM(D52:D54)</f>
        <v>37.241100000000003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18.0885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2.8799999999999999E-2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5">
      <c r="A59" s="199" t="s">
        <v>181</v>
      </c>
      <c r="B59" s="193"/>
      <c r="C59" s="37">
        <f>SUM(C56:C58)</f>
        <v>3.1919000000000003E-2</v>
      </c>
      <c r="D59" s="22">
        <f>SUM(D56:D58)</f>
        <v>48.518299999999996</v>
      </c>
      <c r="E59" s="35"/>
    </row>
    <row r="60" spans="1:5">
      <c r="A60" s="212" t="s">
        <v>15</v>
      </c>
      <c r="B60" s="213"/>
      <c r="C60" s="38">
        <f>SUM(C59,C55)</f>
        <v>5.6419000000000004E-2</v>
      </c>
      <c r="D60" s="39">
        <f>SUM(D59,D55)</f>
        <v>85.759399999999999</v>
      </c>
      <c r="E60" s="35"/>
    </row>
    <row r="62" spans="1:5" ht="13.8" customHeight="1">
      <c r="A62" s="197" t="s">
        <v>42</v>
      </c>
      <c r="B62" s="197"/>
      <c r="C62" s="197"/>
      <c r="D62" s="197"/>
    </row>
    <row r="63" spans="1:5" ht="13.8" customHeight="1">
      <c r="A63" s="197" t="s">
        <v>43</v>
      </c>
      <c r="B63" s="19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21.268799999999999</v>
      </c>
    </row>
    <row r="65" spans="1:4">
      <c r="A65" s="19" t="s">
        <v>5</v>
      </c>
      <c r="B65" s="20" t="s">
        <v>183</v>
      </c>
      <c r="C65" s="34">
        <v>2.7780000000000001E-3</v>
      </c>
      <c r="D65" s="21">
        <f t="shared" si="1"/>
        <v>6.3813000000000004</v>
      </c>
    </row>
    <row r="66" spans="1:4">
      <c r="A66" s="19" t="s">
        <v>7</v>
      </c>
      <c r="B66" s="20" t="s">
        <v>184</v>
      </c>
      <c r="C66" s="34">
        <v>1.389E-3</v>
      </c>
      <c r="D66" s="21">
        <f t="shared" si="1"/>
        <v>3.1905999999999999</v>
      </c>
    </row>
    <row r="67" spans="1:4">
      <c r="A67" s="19" t="s">
        <v>9</v>
      </c>
      <c r="B67" s="20" t="s">
        <v>185</v>
      </c>
      <c r="C67" s="34">
        <v>1.0000000000000001E-5</v>
      </c>
      <c r="D67" s="21">
        <f t="shared" si="1"/>
        <v>2.29E-2</v>
      </c>
    </row>
    <row r="68" spans="1:4">
      <c r="A68" s="19" t="s">
        <v>11</v>
      </c>
      <c r="B68" s="20" t="s">
        <v>186</v>
      </c>
      <c r="C68" s="34">
        <v>2.05E-4</v>
      </c>
      <c r="D68" s="21">
        <f t="shared" si="1"/>
        <v>0.47089999999999999</v>
      </c>
    </row>
    <row r="69" spans="1:4">
      <c r="A69" s="19" t="s">
        <v>29</v>
      </c>
      <c r="B69" s="20" t="s">
        <v>187</v>
      </c>
      <c r="C69" s="34">
        <v>7.4100000000000001E-4</v>
      </c>
      <c r="D69" s="21">
        <f t="shared" si="1"/>
        <v>1.7020999999999999</v>
      </c>
    </row>
    <row r="70" spans="1:4">
      <c r="A70" s="210" t="s">
        <v>15</v>
      </c>
      <c r="B70" s="210"/>
      <c r="C70" s="41">
        <f>SUM(C64:C69)</f>
        <v>1.4381999999999999E-2</v>
      </c>
      <c r="D70" s="42">
        <f>SUM(D65:D69)</f>
        <v>11.767799999999999</v>
      </c>
    </row>
    <row r="72" spans="1:4" ht="27.6" customHeight="1">
      <c r="A72" s="197" t="s">
        <v>46</v>
      </c>
      <c r="B72" s="197"/>
      <c r="C72" s="90" t="s">
        <v>188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199" t="s">
        <v>15</v>
      </c>
      <c r="B74" s="205"/>
      <c r="C74" s="193"/>
      <c r="D74" s="22">
        <f>SUM(D73)</f>
        <v>0</v>
      </c>
    </row>
    <row r="76" spans="1:4" ht="13.8" customHeight="1">
      <c r="A76" s="197" t="s">
        <v>50</v>
      </c>
      <c r="B76" s="197"/>
      <c r="C76" s="53"/>
      <c r="D76" s="89" t="s">
        <v>2</v>
      </c>
    </row>
    <row r="77" spans="1:4">
      <c r="A77" s="33" t="s">
        <v>44</v>
      </c>
      <c r="B77" s="206" t="s">
        <v>45</v>
      </c>
      <c r="C77" s="207"/>
      <c r="D77" s="21">
        <f>D70</f>
        <v>11.767799999999999</v>
      </c>
    </row>
    <row r="78" spans="1:4">
      <c r="A78" s="33" t="s">
        <v>47</v>
      </c>
      <c r="B78" s="206" t="s">
        <v>48</v>
      </c>
      <c r="C78" s="207"/>
      <c r="D78" s="21">
        <f>D74</f>
        <v>0</v>
      </c>
    </row>
    <row r="79" spans="1:4">
      <c r="A79" s="199" t="s">
        <v>15</v>
      </c>
      <c r="B79" s="205"/>
      <c r="C79" s="193"/>
      <c r="D79" s="22">
        <f>SUM(D77:D78)</f>
        <v>11.767799999999999</v>
      </c>
    </row>
    <row r="81" spans="1:4" ht="13.8" customHeight="1">
      <c r="A81" s="197" t="s">
        <v>51</v>
      </c>
      <c r="B81" s="197"/>
      <c r="C81" s="53"/>
      <c r="D81" s="89" t="s">
        <v>2</v>
      </c>
    </row>
    <row r="82" spans="1:4">
      <c r="A82" s="19" t="s">
        <v>3</v>
      </c>
      <c r="B82" s="208" t="s">
        <v>52</v>
      </c>
      <c r="C82" s="209"/>
      <c r="D82" s="21">
        <f>UNIFORMES!F24</f>
        <v>108</v>
      </c>
    </row>
    <row r="83" spans="1:4">
      <c r="A83" s="19" t="s">
        <v>5</v>
      </c>
      <c r="B83" s="208" t="s">
        <v>53</v>
      </c>
      <c r="C83" s="209"/>
      <c r="D83" s="21">
        <f>'Material para Copa '!F16</f>
        <v>329.68416666666667</v>
      </c>
    </row>
    <row r="84" spans="1:4">
      <c r="A84" s="19" t="s">
        <v>7</v>
      </c>
      <c r="B84" s="208" t="s">
        <v>54</v>
      </c>
      <c r="C84" s="209"/>
      <c r="D84" s="21">
        <v>0</v>
      </c>
    </row>
    <row r="85" spans="1:4">
      <c r="A85" s="19" t="s">
        <v>9</v>
      </c>
      <c r="B85" s="208" t="s">
        <v>189</v>
      </c>
      <c r="C85" s="209"/>
      <c r="D85" s="21">
        <v>0</v>
      </c>
    </row>
    <row r="86" spans="1:4">
      <c r="A86" s="199" t="s">
        <v>15</v>
      </c>
      <c r="B86" s="205"/>
      <c r="C86" s="193"/>
      <c r="D86" s="22">
        <f>SUM(D82:D85)</f>
        <v>437.68416666666667</v>
      </c>
    </row>
    <row r="88" spans="1:4" ht="13.8" customHeight="1">
      <c r="A88" s="197" t="s">
        <v>55</v>
      </c>
      <c r="B88" s="19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'AUX SERV GERAIS'!C89</f>
        <v>0.05</v>
      </c>
      <c r="D89" s="44">
        <f>TRUNC(C89*$D$105,2)</f>
        <v>162.66</v>
      </c>
    </row>
    <row r="90" spans="1:4">
      <c r="A90" s="19" t="s">
        <v>5</v>
      </c>
      <c r="B90" s="20" t="s">
        <v>57</v>
      </c>
      <c r="C90" s="43">
        <f>'AUX SERV GERAIS'!C90</f>
        <v>8.966797402458325E-2</v>
      </c>
      <c r="D90" s="21">
        <f>TRUNC(C90*(D89+$D$105),2)</f>
        <v>306.3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519.62</v>
      </c>
    </row>
    <row r="92" spans="1:4">
      <c r="A92" s="47"/>
      <c r="B92" s="20" t="s">
        <v>190</v>
      </c>
      <c r="C92" s="23">
        <v>0.03</v>
      </c>
      <c r="D92" s="21">
        <f>TRUNC((($D$105+$D$89+$D$90)/(1-$C$91))*C92,2)</f>
        <v>127.25</v>
      </c>
    </row>
    <row r="93" spans="1:4">
      <c r="A93" s="47"/>
      <c r="B93" s="20" t="s">
        <v>191</v>
      </c>
      <c r="C93" s="23">
        <v>6.4999999999999997E-3</v>
      </c>
      <c r="D93" s="21">
        <f>TRUNC((($D$105+$D$89+$D$90)/(1-$C$91))*C93,2)</f>
        <v>27.57</v>
      </c>
    </row>
    <row r="94" spans="1:4">
      <c r="A94" s="47"/>
      <c r="B94" s="20" t="s">
        <v>192</v>
      </c>
      <c r="C94" s="23">
        <v>0.05</v>
      </c>
      <c r="D94" s="21">
        <f>TRUNC((($D$105+$D$89+$D$90)/(1-$C$91))*C94,2)</f>
        <v>212.09</v>
      </c>
    </row>
    <row r="95" spans="1:4">
      <c r="A95" s="47" t="s">
        <v>9</v>
      </c>
      <c r="B95" s="20" t="s">
        <v>193</v>
      </c>
      <c r="C95" s="23">
        <f>'AUX SERV GERAIS'!C95</f>
        <v>3.5999999999999997E-2</v>
      </c>
      <c r="D95" s="21">
        <f>TRUNC((($D$105+$D$89+$D$90)/(1-$C$91))*C95,2)</f>
        <v>152.71</v>
      </c>
    </row>
    <row r="96" spans="1:4">
      <c r="A96" s="199" t="s">
        <v>15</v>
      </c>
      <c r="B96" s="193"/>
      <c r="C96" s="25">
        <f>SUM(C89:C91)</f>
        <v>0.26216797402458325</v>
      </c>
      <c r="D96" s="22">
        <f>SUM(D89:D91)</f>
        <v>988.58</v>
      </c>
    </row>
    <row r="98" spans="1:7" ht="13.8" customHeight="1">
      <c r="A98" s="197" t="s">
        <v>194</v>
      </c>
      <c r="B98" s="197"/>
      <c r="C98" s="197"/>
      <c r="D98" s="197"/>
    </row>
    <row r="99" spans="1:7">
      <c r="A99" s="210" t="s">
        <v>59</v>
      </c>
      <c r="B99" s="210"/>
      <c r="C99" s="210"/>
      <c r="D99" s="40" t="s">
        <v>2</v>
      </c>
      <c r="F99" s="14"/>
      <c r="G99" s="48"/>
    </row>
    <row r="100" spans="1:7">
      <c r="A100" s="40" t="s">
        <v>3</v>
      </c>
      <c r="B100" s="211" t="s">
        <v>1</v>
      </c>
      <c r="C100" s="211"/>
      <c r="D100" s="49">
        <f>D20</f>
        <v>1520.05</v>
      </c>
    </row>
    <row r="101" spans="1:7">
      <c r="A101" s="40" t="s">
        <v>5</v>
      </c>
      <c r="B101" s="211" t="s">
        <v>16</v>
      </c>
      <c r="C101" s="211"/>
      <c r="D101" s="49">
        <f>D48</f>
        <v>1198.0859999999998</v>
      </c>
    </row>
    <row r="102" spans="1:7">
      <c r="A102" s="40" t="s">
        <v>7</v>
      </c>
      <c r="B102" s="211" t="s">
        <v>38</v>
      </c>
      <c r="C102" s="211"/>
      <c r="D102" s="49">
        <f>D60</f>
        <v>85.759399999999999</v>
      </c>
    </row>
    <row r="103" spans="1:7">
      <c r="A103" s="40" t="s">
        <v>9</v>
      </c>
      <c r="B103" s="211" t="s">
        <v>42</v>
      </c>
      <c r="C103" s="211"/>
      <c r="D103" s="49">
        <f>D79</f>
        <v>11.767799999999999</v>
      </c>
    </row>
    <row r="104" spans="1:7">
      <c r="A104" s="40" t="s">
        <v>11</v>
      </c>
      <c r="B104" s="211" t="s">
        <v>51</v>
      </c>
      <c r="C104" s="211"/>
      <c r="D104" s="49">
        <f>D86</f>
        <v>437.68416666666667</v>
      </c>
      <c r="F104" s="50"/>
    </row>
    <row r="105" spans="1:7">
      <c r="A105" s="210" t="s">
        <v>60</v>
      </c>
      <c r="B105" s="210"/>
      <c r="C105" s="210"/>
      <c r="D105" s="42">
        <f>SUM(D100:D104)</f>
        <v>3253.3473666666659</v>
      </c>
      <c r="E105" s="51"/>
    </row>
    <row r="106" spans="1:7">
      <c r="A106" s="40" t="s">
        <v>29</v>
      </c>
      <c r="B106" s="211" t="s">
        <v>61</v>
      </c>
      <c r="C106" s="211"/>
      <c r="D106" s="49">
        <f>D96</f>
        <v>988.58</v>
      </c>
    </row>
    <row r="107" spans="1:7">
      <c r="A107" s="210" t="s">
        <v>195</v>
      </c>
      <c r="B107" s="210"/>
      <c r="C107" s="210"/>
      <c r="D107" s="42">
        <f>SUM(D105:D106)</f>
        <v>4241.9273666666659</v>
      </c>
      <c r="E107" s="52"/>
    </row>
  </sheetData>
  <mergeCells count="63">
    <mergeCell ref="B106:C106"/>
    <mergeCell ref="A107:C107"/>
    <mergeCell ref="B100:C100"/>
    <mergeCell ref="B101:C101"/>
    <mergeCell ref="B102:C102"/>
    <mergeCell ref="B103:C103"/>
    <mergeCell ref="B104:C104"/>
    <mergeCell ref="A105:C105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96DB-3245-4011-A068-1E5A50E9FEA1}">
  <sheetPr>
    <tabColor rgb="FF92D050"/>
  </sheetPr>
  <dimension ref="A1:G110"/>
  <sheetViews>
    <sheetView zoomScale="85" zoomScaleNormal="85" zoomScaleSheetLayoutView="115" workbookViewId="0">
      <selection activeCell="D84" sqref="D84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194"/>
      <c r="B1" s="195"/>
      <c r="C1" s="195"/>
      <c r="D1" s="195"/>
    </row>
    <row r="2" spans="1:7">
      <c r="A2" s="195"/>
      <c r="B2" s="195"/>
      <c r="C2" s="195"/>
      <c r="D2" s="195"/>
    </row>
    <row r="3" spans="1:7">
      <c r="A3" s="196"/>
      <c r="B3" s="196"/>
      <c r="C3" s="196"/>
      <c r="D3" s="196"/>
    </row>
    <row r="4" spans="1:7" ht="13.8" customHeight="1">
      <c r="A4" s="197" t="s">
        <v>159</v>
      </c>
      <c r="B4" s="197"/>
      <c r="C4" s="197"/>
      <c r="D4" s="197"/>
    </row>
    <row r="5" spans="1:7" ht="13.8" customHeight="1">
      <c r="A5" s="198" t="s">
        <v>160</v>
      </c>
      <c r="B5" s="198"/>
      <c r="C5" s="198"/>
      <c r="D5" s="198"/>
    </row>
    <row r="6" spans="1:7">
      <c r="A6" s="190" t="s">
        <v>161</v>
      </c>
      <c r="B6" s="191"/>
      <c r="C6" s="199" t="s">
        <v>242</v>
      </c>
      <c r="D6" s="193"/>
      <c r="E6" s="13"/>
      <c r="F6" s="14"/>
      <c r="G6" s="14"/>
    </row>
    <row r="7" spans="1:7">
      <c r="A7" s="190" t="s">
        <v>163</v>
      </c>
      <c r="B7" s="191"/>
      <c r="C7" s="192">
        <v>45924</v>
      </c>
      <c r="D7" s="193"/>
      <c r="E7" s="13"/>
      <c r="F7" s="14"/>
      <c r="G7" s="14"/>
    </row>
    <row r="8" spans="1:7">
      <c r="A8" s="190" t="s">
        <v>164</v>
      </c>
      <c r="B8" s="191"/>
      <c r="C8" s="200"/>
      <c r="D8" s="193"/>
      <c r="E8" s="13"/>
      <c r="F8" s="14"/>
      <c r="G8" s="14"/>
    </row>
    <row r="9" spans="1:7">
      <c r="A9" s="190" t="s">
        <v>166</v>
      </c>
      <c r="B9" s="191"/>
      <c r="C9" s="201">
        <v>2836.97</v>
      </c>
      <c r="D9" s="202"/>
      <c r="E9" s="13"/>
      <c r="F9" s="14"/>
      <c r="G9" s="14"/>
    </row>
    <row r="10" spans="1:7">
      <c r="A10" s="190" t="s">
        <v>167</v>
      </c>
      <c r="B10" s="191"/>
      <c r="C10" s="203" t="s">
        <v>196</v>
      </c>
      <c r="D10" s="204"/>
      <c r="E10" s="13"/>
      <c r="F10" s="14"/>
      <c r="G10" s="14"/>
    </row>
    <row r="11" spans="1:7" ht="13.8" customHeight="1">
      <c r="A11" s="190" t="s">
        <v>168</v>
      </c>
      <c r="B11" s="191"/>
      <c r="C11" s="203" t="s">
        <v>169</v>
      </c>
      <c r="D11" s="204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197" t="s">
        <v>1</v>
      </c>
      <c r="B13" s="19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2836.97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199" t="s">
        <v>15</v>
      </c>
      <c r="B20" s="205"/>
      <c r="C20" s="193"/>
      <c r="D20" s="22">
        <f>SUM(D14:D19)</f>
        <v>2836.97</v>
      </c>
    </row>
    <row r="22" spans="1:4" ht="13.8" customHeight="1">
      <c r="A22" s="197" t="s">
        <v>16</v>
      </c>
      <c r="B22" s="197"/>
      <c r="C22" s="197"/>
      <c r="D22" s="197"/>
    </row>
    <row r="23" spans="1:4" ht="13.8" customHeight="1">
      <c r="A23" s="197" t="s">
        <v>17</v>
      </c>
      <c r="B23" s="19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236.31960000000001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315.18729999999999</v>
      </c>
    </row>
    <row r="26" spans="1:4">
      <c r="A26" s="199" t="s">
        <v>15</v>
      </c>
      <c r="B26" s="205"/>
      <c r="C26" s="193"/>
      <c r="D26" s="22">
        <f>SUM(D24:D25)</f>
        <v>551.50689999999997</v>
      </c>
    </row>
    <row r="27" spans="1:4" ht="13.8" customHeight="1">
      <c r="A27" s="197" t="s">
        <v>22</v>
      </c>
      <c r="B27" s="19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COPEIRO!C28</f>
        <v>0.05</v>
      </c>
      <c r="D28" s="21">
        <f>TRUNC(C28*($D$26+$D$20),4)</f>
        <v>169.4238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TRUNC(C29*($D$26+$D$20),4)</f>
        <v>84.7119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101.65430000000001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50.827100000000002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33.884700000000002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20.3308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6.7769000000000004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271.07810000000001</v>
      </c>
    </row>
    <row r="36" spans="1:7">
      <c r="A36" s="199" t="s">
        <v>15</v>
      </c>
      <c r="B36" s="193"/>
      <c r="C36" s="25">
        <f>SUM(C28:C35)</f>
        <v>0.21800000000000003</v>
      </c>
      <c r="D36" s="22">
        <f>SUM(D28:D35)</f>
        <v>738.68759999999997</v>
      </c>
    </row>
    <row r="38" spans="1:7" ht="13.8" customHeight="1">
      <c r="A38" s="197" t="s">
        <v>34</v>
      </c>
      <c r="B38" s="197"/>
      <c r="C38" s="19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71.781800000000004</v>
      </c>
      <c r="E39" s="26">
        <f>COPEIRO!E39</f>
        <v>22</v>
      </c>
      <c r="F39" s="29">
        <v>0.06</v>
      </c>
      <c r="G39" s="30"/>
    </row>
    <row r="40" spans="1:7">
      <c r="A40" s="19" t="s">
        <v>5</v>
      </c>
      <c r="B40" s="20" t="s">
        <v>174</v>
      </c>
      <c r="C40" s="21">
        <v>25</v>
      </c>
      <c r="D40" s="21">
        <f>TRUNC((C40*$E$39)-((C40*$E$39)*$E$40),4)</f>
        <v>495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21.6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199" t="s">
        <v>15</v>
      </c>
      <c r="B43" s="205"/>
      <c r="C43" s="193"/>
      <c r="D43" s="22">
        <f>SUM(D39:D42)</f>
        <v>588.3818</v>
      </c>
    </row>
    <row r="44" spans="1:7" ht="13.8" customHeight="1">
      <c r="A44" s="197" t="s">
        <v>37</v>
      </c>
      <c r="B44" s="197"/>
      <c r="C44" s="197"/>
      <c r="D44" s="89" t="s">
        <v>2</v>
      </c>
    </row>
    <row r="45" spans="1:7">
      <c r="A45" s="33" t="s">
        <v>18</v>
      </c>
      <c r="B45" s="206" t="s">
        <v>19</v>
      </c>
      <c r="C45" s="207"/>
      <c r="D45" s="21">
        <f>D26</f>
        <v>551.50689999999997</v>
      </c>
    </row>
    <row r="46" spans="1:7">
      <c r="A46" s="33" t="s">
        <v>23</v>
      </c>
      <c r="B46" s="206" t="s">
        <v>24</v>
      </c>
      <c r="C46" s="207"/>
      <c r="D46" s="21">
        <f>D36</f>
        <v>738.68759999999997</v>
      </c>
    </row>
    <row r="47" spans="1:7">
      <c r="A47" s="33" t="s">
        <v>35</v>
      </c>
      <c r="B47" s="206" t="s">
        <v>36</v>
      </c>
      <c r="C47" s="207"/>
      <c r="D47" s="21">
        <f>D43</f>
        <v>588.3818</v>
      </c>
    </row>
    <row r="48" spans="1:7">
      <c r="A48" s="199" t="s">
        <v>15</v>
      </c>
      <c r="B48" s="205"/>
      <c r="C48" s="193"/>
      <c r="D48" s="22">
        <f>SUM(D45:D47)</f>
        <v>1878.5763000000002</v>
      </c>
    </row>
    <row r="50" spans="1:5" ht="13.8" customHeight="1">
      <c r="A50" s="197" t="s">
        <v>38</v>
      </c>
      <c r="B50" s="197"/>
      <c r="C50" s="197"/>
      <c r="D50" s="53"/>
    </row>
    <row r="51" spans="1:5" ht="13.8" customHeight="1">
      <c r="A51" s="197" t="s">
        <v>176</v>
      </c>
      <c r="B51" s="19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11.8216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0.94469999999999998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56.739400000000003</v>
      </c>
      <c r="E54" s="35"/>
    </row>
    <row r="55" spans="1:5">
      <c r="A55" s="199" t="s">
        <v>178</v>
      </c>
      <c r="B55" s="193"/>
      <c r="C55" s="37">
        <f>SUM(C52:C54)</f>
        <v>2.4500000000000001E-2</v>
      </c>
      <c r="D55" s="22">
        <f>SUM(D52:D54)</f>
        <v>69.505700000000004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33.759900000000002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5.3900000000000003E-2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56.739400000000003</v>
      </c>
      <c r="E58" s="35"/>
    </row>
    <row r="59" spans="1:5">
      <c r="A59" s="199" t="s">
        <v>181</v>
      </c>
      <c r="B59" s="193"/>
      <c r="C59" s="37">
        <f>SUM(C56:C58)</f>
        <v>3.1919000000000003E-2</v>
      </c>
      <c r="D59" s="22">
        <f>SUM(D56:D58)</f>
        <v>90.553200000000004</v>
      </c>
      <c r="E59" s="35"/>
    </row>
    <row r="60" spans="1:5">
      <c r="A60" s="212" t="s">
        <v>15</v>
      </c>
      <c r="B60" s="213"/>
      <c r="C60" s="38">
        <f>SUM(C59,C55)</f>
        <v>5.6419000000000004E-2</v>
      </c>
      <c r="D60" s="39">
        <f>SUM(D59,D55)</f>
        <v>160.05889999999999</v>
      </c>
      <c r="E60" s="35"/>
    </row>
    <row r="62" spans="1:5" ht="13.8" customHeight="1">
      <c r="A62" s="197" t="s">
        <v>42</v>
      </c>
      <c r="B62" s="197"/>
      <c r="C62" s="197"/>
      <c r="D62" s="197"/>
    </row>
    <row r="63" spans="1:5" ht="13.8" customHeight="1">
      <c r="A63" s="197" t="s">
        <v>43</v>
      </c>
      <c r="B63" s="19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39.695399999999999</v>
      </c>
    </row>
    <row r="65" spans="1:4">
      <c r="A65" s="19" t="s">
        <v>5</v>
      </c>
      <c r="B65" s="20" t="s">
        <v>183</v>
      </c>
      <c r="C65" s="34">
        <v>2.7780000000000001E-3</v>
      </c>
      <c r="D65" s="21">
        <f t="shared" si="1"/>
        <v>11.9099</v>
      </c>
    </row>
    <row r="66" spans="1:4">
      <c r="A66" s="19" t="s">
        <v>7</v>
      </c>
      <c r="B66" s="20" t="s">
        <v>184</v>
      </c>
      <c r="C66" s="34">
        <v>1.389E-3</v>
      </c>
      <c r="D66" s="21">
        <f t="shared" si="1"/>
        <v>5.9549000000000003</v>
      </c>
    </row>
    <row r="67" spans="1:4">
      <c r="A67" s="19" t="s">
        <v>9</v>
      </c>
      <c r="B67" s="20" t="s">
        <v>185</v>
      </c>
      <c r="C67" s="34">
        <v>1.0000000000000001E-5</v>
      </c>
      <c r="D67" s="21">
        <f t="shared" si="1"/>
        <v>4.2799999999999998E-2</v>
      </c>
    </row>
    <row r="68" spans="1:4">
      <c r="A68" s="19" t="s">
        <v>11</v>
      </c>
      <c r="B68" s="20" t="s">
        <v>186</v>
      </c>
      <c r="C68" s="34">
        <v>2.05E-4</v>
      </c>
      <c r="D68" s="21">
        <f t="shared" si="1"/>
        <v>0.87880000000000003</v>
      </c>
    </row>
    <row r="69" spans="1:4">
      <c r="A69" s="19" t="s">
        <v>29</v>
      </c>
      <c r="B69" s="20" t="s">
        <v>187</v>
      </c>
      <c r="C69" s="34">
        <v>7.4100000000000001E-4</v>
      </c>
      <c r="D69" s="21">
        <f t="shared" si="1"/>
        <v>3.1768000000000001</v>
      </c>
    </row>
    <row r="70" spans="1:4">
      <c r="A70" s="210" t="s">
        <v>15</v>
      </c>
      <c r="B70" s="210"/>
      <c r="C70" s="41">
        <f>SUM(C64:C69)</f>
        <v>1.4381999999999999E-2</v>
      </c>
      <c r="D70" s="42">
        <f>SUM(D65:D69)</f>
        <v>21.963200000000001</v>
      </c>
    </row>
    <row r="72" spans="1:4" ht="27.6" customHeight="1">
      <c r="A72" s="197" t="s">
        <v>46</v>
      </c>
      <c r="B72" s="197"/>
      <c r="C72" s="90" t="s">
        <v>188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199" t="s">
        <v>15</v>
      </c>
      <c r="B74" s="205"/>
      <c r="C74" s="193"/>
      <c r="D74" s="22">
        <f>SUM(D73)</f>
        <v>0</v>
      </c>
    </row>
    <row r="76" spans="1:4" ht="13.8" customHeight="1">
      <c r="A76" s="197" t="s">
        <v>50</v>
      </c>
      <c r="B76" s="197"/>
      <c r="C76" s="53"/>
      <c r="D76" s="89" t="s">
        <v>2</v>
      </c>
    </row>
    <row r="77" spans="1:4">
      <c r="A77" s="33" t="s">
        <v>44</v>
      </c>
      <c r="B77" s="206" t="s">
        <v>45</v>
      </c>
      <c r="C77" s="207"/>
      <c r="D77" s="21">
        <f>D70</f>
        <v>21.963200000000001</v>
      </c>
    </row>
    <row r="78" spans="1:4">
      <c r="A78" s="33" t="s">
        <v>47</v>
      </c>
      <c r="B78" s="206" t="s">
        <v>48</v>
      </c>
      <c r="C78" s="207"/>
      <c r="D78" s="21">
        <f>D74</f>
        <v>0</v>
      </c>
    </row>
    <row r="79" spans="1:4">
      <c r="A79" s="199" t="s">
        <v>15</v>
      </c>
      <c r="B79" s="205"/>
      <c r="C79" s="193"/>
      <c r="D79" s="22">
        <f>SUM(D77:D78)</f>
        <v>21.963200000000001</v>
      </c>
    </row>
    <row r="81" spans="1:4" ht="13.8" customHeight="1">
      <c r="A81" s="197" t="s">
        <v>51</v>
      </c>
      <c r="B81" s="197"/>
      <c r="C81" s="53"/>
      <c r="D81" s="89" t="s">
        <v>2</v>
      </c>
    </row>
    <row r="82" spans="1:4">
      <c r="A82" s="19" t="s">
        <v>3</v>
      </c>
      <c r="B82" s="208" t="s">
        <v>52</v>
      </c>
      <c r="C82" s="209"/>
      <c r="D82" s="21">
        <f>UNIFORMES!F69</f>
        <v>88.35</v>
      </c>
    </row>
    <row r="83" spans="1:4">
      <c r="A83" s="19" t="s">
        <v>5</v>
      </c>
      <c r="B83" s="208" t="s">
        <v>53</v>
      </c>
      <c r="C83" s="209"/>
      <c r="D83" s="21">
        <v>0</v>
      </c>
    </row>
    <row r="84" spans="1:4">
      <c r="A84" s="19" t="s">
        <v>7</v>
      </c>
      <c r="B84" s="208" t="s">
        <v>54</v>
      </c>
      <c r="C84" s="209"/>
      <c r="D84" s="21">
        <f>'Equip e Insumos Jardinagem'!E18</f>
        <v>114.5691666666667</v>
      </c>
    </row>
    <row r="85" spans="1:4">
      <c r="A85" s="19" t="s">
        <v>9</v>
      </c>
      <c r="B85" s="208" t="s">
        <v>189</v>
      </c>
      <c r="C85" s="209"/>
      <c r="D85" s="21">
        <v>0</v>
      </c>
    </row>
    <row r="86" spans="1:4">
      <c r="A86" s="199" t="s">
        <v>15</v>
      </c>
      <c r="B86" s="205"/>
      <c r="C86" s="193"/>
      <c r="D86" s="22">
        <f>SUM(D82:D85)</f>
        <v>202.91916666666668</v>
      </c>
    </row>
    <row r="88" spans="1:4" ht="13.8" customHeight="1">
      <c r="A88" s="197" t="s">
        <v>55</v>
      </c>
      <c r="B88" s="19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COPEIRO!C89</f>
        <v>0.05</v>
      </c>
      <c r="D89" s="44">
        <f>TRUNC(C89*$D$105,2)</f>
        <v>255.02</v>
      </c>
    </row>
    <row r="90" spans="1:4">
      <c r="A90" s="19" t="s">
        <v>5</v>
      </c>
      <c r="B90" s="20" t="s">
        <v>57</v>
      </c>
      <c r="C90" s="43">
        <f>COPEIRO!C90</f>
        <v>8.966797402458325E-2</v>
      </c>
      <c r="D90" s="21">
        <f>TRUNC(C90*(D89+$D$105),2)</f>
        <v>480.21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814.65</v>
      </c>
    </row>
    <row r="92" spans="1:4">
      <c r="A92" s="47"/>
      <c r="B92" s="20" t="s">
        <v>190</v>
      </c>
      <c r="C92" s="23">
        <v>0.03</v>
      </c>
      <c r="D92" s="21">
        <f>TRUNC((($D$105+$D$89+$D$90)/(1-$C$91))*C92,2)</f>
        <v>199.51</v>
      </c>
    </row>
    <row r="93" spans="1:4">
      <c r="A93" s="47"/>
      <c r="B93" s="20" t="s">
        <v>191</v>
      </c>
      <c r="C93" s="23">
        <v>6.4999999999999997E-3</v>
      </c>
      <c r="D93" s="21">
        <f>TRUNC((($D$105+$D$89+$D$90)/(1-$C$91))*C93,2)</f>
        <v>43.22</v>
      </c>
    </row>
    <row r="94" spans="1:4">
      <c r="A94" s="47"/>
      <c r="B94" s="20" t="s">
        <v>192</v>
      </c>
      <c r="C94" s="23">
        <v>0.05</v>
      </c>
      <c r="D94" s="21">
        <f>TRUNC((($D$105+$D$89+$D$90)/(1-$C$91))*C94,2)</f>
        <v>332.51</v>
      </c>
    </row>
    <row r="95" spans="1:4">
      <c r="A95" s="47" t="s">
        <v>9</v>
      </c>
      <c r="B95" s="20" t="s">
        <v>193</v>
      </c>
      <c r="C95" s="23">
        <f>COPEIRO!C95</f>
        <v>3.5999999999999997E-2</v>
      </c>
      <c r="D95" s="21">
        <f>TRUNC((($D$105+$D$89+$D$90)/(1-$C$91))*C95,2)</f>
        <v>239.41</v>
      </c>
    </row>
    <row r="96" spans="1:4">
      <c r="A96" s="199" t="s">
        <v>15</v>
      </c>
      <c r="B96" s="193"/>
      <c r="C96" s="25">
        <f>SUM(C89:C91)</f>
        <v>0.26216797402458325</v>
      </c>
      <c r="D96" s="22">
        <f>SUM(D89:D91)</f>
        <v>1549.88</v>
      </c>
    </row>
    <row r="98" spans="1:7" ht="13.8" customHeight="1">
      <c r="A98" s="197" t="s">
        <v>194</v>
      </c>
      <c r="B98" s="197"/>
      <c r="C98" s="197"/>
      <c r="D98" s="197"/>
    </row>
    <row r="99" spans="1:7">
      <c r="A99" s="210" t="s">
        <v>59</v>
      </c>
      <c r="B99" s="210"/>
      <c r="C99" s="210"/>
      <c r="D99" s="40" t="s">
        <v>2</v>
      </c>
      <c r="F99" s="14"/>
      <c r="G99" s="48"/>
    </row>
    <row r="100" spans="1:7">
      <c r="A100" s="40" t="s">
        <v>3</v>
      </c>
      <c r="B100" s="211" t="s">
        <v>1</v>
      </c>
      <c r="C100" s="211"/>
      <c r="D100" s="49">
        <f>D20</f>
        <v>2836.97</v>
      </c>
    </row>
    <row r="101" spans="1:7">
      <c r="A101" s="40" t="s">
        <v>5</v>
      </c>
      <c r="B101" s="211" t="s">
        <v>16</v>
      </c>
      <c r="C101" s="211"/>
      <c r="D101" s="49">
        <f>D48</f>
        <v>1878.5763000000002</v>
      </c>
    </row>
    <row r="102" spans="1:7">
      <c r="A102" s="40" t="s">
        <v>7</v>
      </c>
      <c r="B102" s="211" t="s">
        <v>38</v>
      </c>
      <c r="C102" s="211"/>
      <c r="D102" s="49">
        <f>D60</f>
        <v>160.05889999999999</v>
      </c>
    </row>
    <row r="103" spans="1:7">
      <c r="A103" s="40" t="s">
        <v>9</v>
      </c>
      <c r="B103" s="211" t="s">
        <v>42</v>
      </c>
      <c r="C103" s="211"/>
      <c r="D103" s="49">
        <f>D79</f>
        <v>21.963200000000001</v>
      </c>
    </row>
    <row r="104" spans="1:7">
      <c r="A104" s="40" t="s">
        <v>11</v>
      </c>
      <c r="B104" s="211" t="s">
        <v>51</v>
      </c>
      <c r="C104" s="211"/>
      <c r="D104" s="49">
        <f>D86</f>
        <v>202.91916666666668</v>
      </c>
      <c r="F104" s="50"/>
    </row>
    <row r="105" spans="1:7">
      <c r="A105" s="210" t="s">
        <v>60</v>
      </c>
      <c r="B105" s="210"/>
      <c r="C105" s="210"/>
      <c r="D105" s="42">
        <f>SUM(D100:D104)</f>
        <v>5100.4875666666667</v>
      </c>
      <c r="E105" s="51"/>
    </row>
    <row r="106" spans="1:7">
      <c r="A106" s="40" t="s">
        <v>29</v>
      </c>
      <c r="B106" s="211" t="s">
        <v>61</v>
      </c>
      <c r="C106" s="211"/>
      <c r="D106" s="49">
        <f>D96</f>
        <v>1549.88</v>
      </c>
    </row>
    <row r="107" spans="1:7">
      <c r="A107" s="210" t="s">
        <v>195</v>
      </c>
      <c r="B107" s="210"/>
      <c r="C107" s="210"/>
      <c r="D107" s="42">
        <f>SUM(D105:D106)</f>
        <v>6650.3675666666668</v>
      </c>
      <c r="E107" s="52"/>
    </row>
    <row r="108" spans="1:7">
      <c r="A108" s="210" t="s">
        <v>271</v>
      </c>
      <c r="B108" s="210"/>
      <c r="C108" s="210"/>
      <c r="D108" s="42">
        <f>D107/220</f>
        <v>30.228943484848486</v>
      </c>
    </row>
    <row r="109" spans="1:7">
      <c r="A109" s="210" t="s">
        <v>272</v>
      </c>
      <c r="B109" s="210"/>
      <c r="C109" s="210"/>
      <c r="D109" s="42">
        <f>D108*8</f>
        <v>241.83154787878789</v>
      </c>
    </row>
    <row r="110" spans="1:7">
      <c r="A110" s="210" t="s">
        <v>273</v>
      </c>
      <c r="B110" s="210"/>
      <c r="C110" s="210"/>
      <c r="D110" s="42">
        <f>D109*5</f>
        <v>1209.1577393939394</v>
      </c>
    </row>
  </sheetData>
  <mergeCells count="66">
    <mergeCell ref="B106:C106"/>
    <mergeCell ref="A107:C107"/>
    <mergeCell ref="A108:C108"/>
    <mergeCell ref="A109:C109"/>
    <mergeCell ref="A110:C110"/>
    <mergeCell ref="A105:C105"/>
    <mergeCell ref="A86:C86"/>
    <mergeCell ref="A88:B88"/>
    <mergeCell ref="A96:B96"/>
    <mergeCell ref="A98:B98"/>
    <mergeCell ref="C98:D98"/>
    <mergeCell ref="A99:C99"/>
    <mergeCell ref="B100:C100"/>
    <mergeCell ref="B101:C101"/>
    <mergeCell ref="B102:C102"/>
    <mergeCell ref="B103:C103"/>
    <mergeCell ref="B104:C104"/>
    <mergeCell ref="B85:C85"/>
    <mergeCell ref="A70:B70"/>
    <mergeCell ref="A72:B72"/>
    <mergeCell ref="A74:C74"/>
    <mergeCell ref="A76:B76"/>
    <mergeCell ref="B77:C77"/>
    <mergeCell ref="B78:C78"/>
    <mergeCell ref="A79:C79"/>
    <mergeCell ref="A81:B81"/>
    <mergeCell ref="B82:C82"/>
    <mergeCell ref="B83:C83"/>
    <mergeCell ref="B84:C84"/>
    <mergeCell ref="A63:B63"/>
    <mergeCell ref="B45:C45"/>
    <mergeCell ref="B46:C46"/>
    <mergeCell ref="B47:C47"/>
    <mergeCell ref="A48:C48"/>
    <mergeCell ref="A50:C50"/>
    <mergeCell ref="A51:B51"/>
    <mergeCell ref="A55:B55"/>
    <mergeCell ref="A59:B59"/>
    <mergeCell ref="A60:B60"/>
    <mergeCell ref="A62:B62"/>
    <mergeCell ref="C62:D62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A8:B8"/>
    <mergeCell ref="C8:D8"/>
    <mergeCell ref="A9:B9"/>
    <mergeCell ref="C9:D9"/>
    <mergeCell ref="A10:B10"/>
    <mergeCell ref="C10:D10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4882E-38D2-4686-B4BB-D3CA06EEBD2F}">
  <sheetPr>
    <tabColor rgb="FF92D050"/>
  </sheetPr>
  <dimension ref="A1:G107"/>
  <sheetViews>
    <sheetView topLeftCell="A40" zoomScale="85" zoomScaleNormal="85" zoomScaleSheetLayoutView="115" workbookViewId="0">
      <selection activeCell="E10" sqref="E1:F1048576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194"/>
      <c r="B1" s="195"/>
      <c r="C1" s="195"/>
      <c r="D1" s="195"/>
    </row>
    <row r="2" spans="1:7">
      <c r="A2" s="195"/>
      <c r="B2" s="195"/>
      <c r="C2" s="195"/>
      <c r="D2" s="195"/>
    </row>
    <row r="3" spans="1:7">
      <c r="A3" s="196"/>
      <c r="B3" s="196"/>
      <c r="C3" s="196"/>
      <c r="D3" s="196"/>
    </row>
    <row r="4" spans="1:7" ht="13.8" customHeight="1">
      <c r="A4" s="197" t="s">
        <v>159</v>
      </c>
      <c r="B4" s="197"/>
      <c r="C4" s="197"/>
      <c r="D4" s="197"/>
    </row>
    <row r="5" spans="1:7" ht="13.8" customHeight="1">
      <c r="A5" s="198" t="s">
        <v>160</v>
      </c>
      <c r="B5" s="198"/>
      <c r="C5" s="198"/>
      <c r="D5" s="198"/>
    </row>
    <row r="6" spans="1:7">
      <c r="A6" s="190" t="s">
        <v>161</v>
      </c>
      <c r="B6" s="191"/>
      <c r="C6" s="199" t="s">
        <v>198</v>
      </c>
      <c r="D6" s="193"/>
      <c r="E6" s="13"/>
      <c r="F6" s="14"/>
      <c r="G6" s="14"/>
    </row>
    <row r="7" spans="1:7">
      <c r="A7" s="190" t="s">
        <v>163</v>
      </c>
      <c r="B7" s="191"/>
      <c r="C7" s="192">
        <v>45924</v>
      </c>
      <c r="D7" s="193"/>
      <c r="E7" s="13"/>
      <c r="F7" s="14"/>
      <c r="G7" s="14"/>
    </row>
    <row r="8" spans="1:7">
      <c r="A8" s="190" t="s">
        <v>164</v>
      </c>
      <c r="B8" s="191"/>
      <c r="C8" s="200"/>
      <c r="D8" s="193"/>
      <c r="E8" s="13"/>
      <c r="F8" s="14"/>
      <c r="G8" s="14"/>
    </row>
    <row r="9" spans="1:7">
      <c r="A9" s="190" t="s">
        <v>166</v>
      </c>
      <c r="B9" s="191"/>
      <c r="C9" s="201">
        <v>1524.88</v>
      </c>
      <c r="D9" s="202"/>
      <c r="E9" s="13"/>
      <c r="F9" s="14"/>
      <c r="G9" s="14"/>
    </row>
    <row r="10" spans="1:7">
      <c r="A10" s="190" t="s">
        <v>167</v>
      </c>
      <c r="B10" s="191"/>
      <c r="C10" s="203" t="s">
        <v>318</v>
      </c>
      <c r="D10" s="204"/>
      <c r="E10" s="13"/>
      <c r="F10" s="14"/>
      <c r="G10" s="14"/>
    </row>
    <row r="11" spans="1:7" ht="13.8" customHeight="1">
      <c r="A11" s="190" t="s">
        <v>168</v>
      </c>
      <c r="B11" s="191"/>
      <c r="C11" s="203" t="s">
        <v>169</v>
      </c>
      <c r="D11" s="204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197" t="s">
        <v>1</v>
      </c>
      <c r="B13" s="19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1524.88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199" t="s">
        <v>15</v>
      </c>
      <c r="B20" s="205"/>
      <c r="C20" s="193"/>
      <c r="D20" s="22">
        <f>SUM(D14:D19)</f>
        <v>1524.88</v>
      </c>
    </row>
    <row r="22" spans="1:4" ht="13.8" customHeight="1">
      <c r="A22" s="197" t="s">
        <v>16</v>
      </c>
      <c r="B22" s="197"/>
      <c r="C22" s="197"/>
      <c r="D22" s="197"/>
    </row>
    <row r="23" spans="1:4" ht="13.8" customHeight="1">
      <c r="A23" s="197" t="s">
        <v>17</v>
      </c>
      <c r="B23" s="19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127.02249999999999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169.41409999999999</v>
      </c>
    </row>
    <row r="26" spans="1:4">
      <c r="A26" s="199" t="s">
        <v>15</v>
      </c>
      <c r="B26" s="205"/>
      <c r="C26" s="193"/>
      <c r="D26" s="22">
        <f>SUM(D24:D25)</f>
        <v>296.4366</v>
      </c>
    </row>
    <row r="27" spans="1:4" ht="13.8" customHeight="1">
      <c r="A27" s="197" t="s">
        <v>22</v>
      </c>
      <c r="B27" s="19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'JARDINEIRO '!C28</f>
        <v>0.05</v>
      </c>
      <c r="D28" s="21">
        <f>TRUNC(C28*($D$26+$D$20),4)</f>
        <v>91.065799999999996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TRUNC(C29*($D$26+$D$20),4)</f>
        <v>45.532899999999998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54.639400000000002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27.319700000000001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18.213100000000001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10.9278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3.6425999999999998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145.70529999999999</v>
      </c>
    </row>
    <row r="36" spans="1:7">
      <c r="A36" s="199" t="s">
        <v>15</v>
      </c>
      <c r="B36" s="193"/>
      <c r="C36" s="25">
        <f>SUM(C28:C35)</f>
        <v>0.21800000000000003</v>
      </c>
      <c r="D36" s="22">
        <f>SUM(D28:D35)</f>
        <v>397.04660000000001</v>
      </c>
    </row>
    <row r="38" spans="1:7" ht="13.8" customHeight="1">
      <c r="A38" s="197" t="s">
        <v>34</v>
      </c>
      <c r="B38" s="197"/>
      <c r="C38" s="19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226.75120000000001</v>
      </c>
      <c r="E39" s="26">
        <f>'JARDINEIRO 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TRUNC((C40*$E$39)-6)</f>
        <v>280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199" t="s">
        <v>15</v>
      </c>
      <c r="B43" s="205"/>
      <c r="C43" s="193"/>
      <c r="D43" s="22">
        <f>SUM(D39:D42)</f>
        <v>506.75120000000004</v>
      </c>
    </row>
    <row r="44" spans="1:7" ht="13.8" customHeight="1">
      <c r="A44" s="197" t="s">
        <v>37</v>
      </c>
      <c r="B44" s="197"/>
      <c r="C44" s="197"/>
      <c r="D44" s="89" t="s">
        <v>2</v>
      </c>
    </row>
    <row r="45" spans="1:7">
      <c r="A45" s="33" t="s">
        <v>18</v>
      </c>
      <c r="B45" s="206" t="s">
        <v>19</v>
      </c>
      <c r="C45" s="207"/>
      <c r="D45" s="21">
        <f>D26</f>
        <v>296.4366</v>
      </c>
    </row>
    <row r="46" spans="1:7">
      <c r="A46" s="33" t="s">
        <v>23</v>
      </c>
      <c r="B46" s="206" t="s">
        <v>24</v>
      </c>
      <c r="C46" s="207"/>
      <c r="D46" s="21">
        <f>D36</f>
        <v>397.04660000000001</v>
      </c>
    </row>
    <row r="47" spans="1:7">
      <c r="A47" s="33" t="s">
        <v>35</v>
      </c>
      <c r="B47" s="206" t="s">
        <v>36</v>
      </c>
      <c r="C47" s="207"/>
      <c r="D47" s="21">
        <f>D43</f>
        <v>506.75120000000004</v>
      </c>
    </row>
    <row r="48" spans="1:7">
      <c r="A48" s="199" t="s">
        <v>15</v>
      </c>
      <c r="B48" s="205"/>
      <c r="C48" s="193"/>
      <c r="D48" s="22">
        <f>SUM(D45:D47)</f>
        <v>1200.2344000000001</v>
      </c>
    </row>
    <row r="50" spans="1:5" ht="13.8" customHeight="1">
      <c r="A50" s="197" t="s">
        <v>38</v>
      </c>
      <c r="B50" s="197"/>
      <c r="C50" s="197"/>
      <c r="D50" s="53"/>
    </row>
    <row r="51" spans="1:5" ht="13.8" customHeight="1">
      <c r="A51" s="197" t="s">
        <v>176</v>
      </c>
      <c r="B51" s="19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6.3540999999999999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0.50770000000000004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30.497599999999998</v>
      </c>
      <c r="E54" s="35"/>
    </row>
    <row r="55" spans="1:5">
      <c r="A55" s="199" t="s">
        <v>178</v>
      </c>
      <c r="B55" s="193"/>
      <c r="C55" s="37">
        <f>SUM(C52:C54)</f>
        <v>2.4500000000000001E-2</v>
      </c>
      <c r="D55" s="22">
        <f>SUM(D52:D54)</f>
        <v>37.359400000000001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18.146000000000001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2.8899999999999999E-2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30.497599999999998</v>
      </c>
      <c r="E58" s="35"/>
    </row>
    <row r="59" spans="1:5">
      <c r="A59" s="199" t="s">
        <v>181</v>
      </c>
      <c r="B59" s="193"/>
      <c r="C59" s="37">
        <f>SUM(C56:C58)</f>
        <v>3.1919000000000003E-2</v>
      </c>
      <c r="D59" s="22">
        <f>SUM(D56:D58)</f>
        <v>48.672499999999999</v>
      </c>
      <c r="E59" s="35"/>
    </row>
    <row r="60" spans="1:5">
      <c r="A60" s="212" t="s">
        <v>15</v>
      </c>
      <c r="B60" s="213"/>
      <c r="C60" s="38">
        <f>SUM(C59,C55)</f>
        <v>5.6419000000000004E-2</v>
      </c>
      <c r="D60" s="39">
        <f>SUM(D59,D55)</f>
        <v>86.031900000000007</v>
      </c>
      <c r="E60" s="35"/>
    </row>
    <row r="62" spans="1:5" ht="13.8" customHeight="1">
      <c r="A62" s="197" t="s">
        <v>42</v>
      </c>
      <c r="B62" s="197"/>
      <c r="C62" s="197"/>
      <c r="D62" s="197"/>
    </row>
    <row r="63" spans="1:5" ht="13.8" customHeight="1">
      <c r="A63" s="197" t="s">
        <v>43</v>
      </c>
      <c r="B63" s="19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21.336300000000001</v>
      </c>
    </row>
    <row r="65" spans="1:4">
      <c r="A65" s="19" t="s">
        <v>5</v>
      </c>
      <c r="B65" s="20" t="s">
        <v>183</v>
      </c>
      <c r="C65" s="34">
        <v>2.7780000000000001E-3</v>
      </c>
      <c r="D65" s="21">
        <f t="shared" si="1"/>
        <v>6.4016000000000002</v>
      </c>
    </row>
    <row r="66" spans="1:4">
      <c r="A66" s="19" t="s">
        <v>7</v>
      </c>
      <c r="B66" s="20" t="s">
        <v>184</v>
      </c>
      <c r="C66" s="34">
        <v>1.389E-3</v>
      </c>
      <c r="D66" s="21">
        <f t="shared" si="1"/>
        <v>3.2008000000000001</v>
      </c>
    </row>
    <row r="67" spans="1:4">
      <c r="A67" s="19" t="s">
        <v>9</v>
      </c>
      <c r="B67" s="20" t="s">
        <v>185</v>
      </c>
      <c r="C67" s="34">
        <v>1.0000000000000001E-5</v>
      </c>
      <c r="D67" s="21">
        <f t="shared" si="1"/>
        <v>2.3E-2</v>
      </c>
    </row>
    <row r="68" spans="1:4">
      <c r="A68" s="19" t="s">
        <v>11</v>
      </c>
      <c r="B68" s="20" t="s">
        <v>186</v>
      </c>
      <c r="C68" s="34">
        <v>2.05E-4</v>
      </c>
      <c r="D68" s="21">
        <f t="shared" si="1"/>
        <v>0.47239999999999999</v>
      </c>
    </row>
    <row r="69" spans="1:4">
      <c r="A69" s="19" t="s">
        <v>29</v>
      </c>
      <c r="B69" s="20" t="s">
        <v>187</v>
      </c>
      <c r="C69" s="34">
        <v>7.4100000000000001E-4</v>
      </c>
      <c r="D69" s="21">
        <f t="shared" si="1"/>
        <v>1.7075</v>
      </c>
    </row>
    <row r="70" spans="1:4">
      <c r="A70" s="210" t="s">
        <v>15</v>
      </c>
      <c r="B70" s="210"/>
      <c r="C70" s="41">
        <f>SUM(C64:C69)</f>
        <v>1.4381999999999999E-2</v>
      </c>
      <c r="D70" s="42">
        <f>SUM(D65:D69)</f>
        <v>11.805299999999999</v>
      </c>
    </row>
    <row r="72" spans="1:4" ht="27.6" customHeight="1">
      <c r="A72" s="197" t="s">
        <v>46</v>
      </c>
      <c r="B72" s="197"/>
      <c r="C72" s="90" t="s">
        <v>188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199" t="s">
        <v>15</v>
      </c>
      <c r="B74" s="205"/>
      <c r="C74" s="193"/>
      <c r="D74" s="22">
        <f>SUM(D73)</f>
        <v>0</v>
      </c>
    </row>
    <row r="76" spans="1:4" ht="13.8" customHeight="1">
      <c r="A76" s="197" t="s">
        <v>50</v>
      </c>
      <c r="B76" s="197"/>
      <c r="C76" s="53"/>
      <c r="D76" s="89" t="s">
        <v>2</v>
      </c>
    </row>
    <row r="77" spans="1:4">
      <c r="A77" s="33" t="s">
        <v>44</v>
      </c>
      <c r="B77" s="206" t="s">
        <v>45</v>
      </c>
      <c r="C77" s="207"/>
      <c r="D77" s="21">
        <f>D70</f>
        <v>11.805299999999999</v>
      </c>
    </row>
    <row r="78" spans="1:4">
      <c r="A78" s="33" t="s">
        <v>47</v>
      </c>
      <c r="B78" s="206" t="s">
        <v>48</v>
      </c>
      <c r="C78" s="207"/>
      <c r="D78" s="21">
        <f>D74</f>
        <v>0</v>
      </c>
    </row>
    <row r="79" spans="1:4">
      <c r="A79" s="199" t="s">
        <v>15</v>
      </c>
      <c r="B79" s="205"/>
      <c r="C79" s="193"/>
      <c r="D79" s="22">
        <f>SUM(D77:D78)</f>
        <v>11.805299999999999</v>
      </c>
    </row>
    <row r="81" spans="1:4" ht="13.8" customHeight="1">
      <c r="A81" s="197" t="s">
        <v>51</v>
      </c>
      <c r="B81" s="197"/>
      <c r="C81" s="53"/>
      <c r="D81" s="89" t="s">
        <v>2</v>
      </c>
    </row>
    <row r="82" spans="1:4">
      <c r="A82" s="19" t="s">
        <v>3</v>
      </c>
      <c r="B82" s="208" t="s">
        <v>52</v>
      </c>
      <c r="C82" s="209"/>
      <c r="D82" s="21">
        <f>UNIFORMES!F56</f>
        <v>162.5</v>
      </c>
    </row>
    <row r="83" spans="1:4">
      <c r="A83" s="19" t="s">
        <v>5</v>
      </c>
      <c r="B83" s="208" t="s">
        <v>53</v>
      </c>
      <c r="C83" s="209"/>
      <c r="D83" s="21">
        <v>0</v>
      </c>
    </row>
    <row r="84" spans="1:4">
      <c r="A84" s="19" t="s">
        <v>7</v>
      </c>
      <c r="B84" s="208" t="s">
        <v>54</v>
      </c>
      <c r="C84" s="209"/>
      <c r="D84" s="21">
        <v>0</v>
      </c>
    </row>
    <row r="85" spans="1:4">
      <c r="A85" s="19" t="s">
        <v>9</v>
      </c>
      <c r="B85" s="208" t="s">
        <v>189</v>
      </c>
      <c r="C85" s="209"/>
      <c r="D85" s="21">
        <v>0</v>
      </c>
    </row>
    <row r="86" spans="1:4">
      <c r="A86" s="199" t="s">
        <v>15</v>
      </c>
      <c r="B86" s="205"/>
      <c r="C86" s="193"/>
      <c r="D86" s="22">
        <f>SUM(D82:D85)</f>
        <v>162.5</v>
      </c>
    </row>
    <row r="88" spans="1:4" ht="13.8" customHeight="1">
      <c r="A88" s="197" t="s">
        <v>55</v>
      </c>
      <c r="B88" s="19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'JARDINEIRO '!C89</f>
        <v>0.05</v>
      </c>
      <c r="D89" s="44">
        <f>TRUNC(C89*$D$105,2)</f>
        <v>149.27000000000001</v>
      </c>
    </row>
    <row r="90" spans="1:4">
      <c r="A90" s="19" t="s">
        <v>5</v>
      </c>
      <c r="B90" s="20" t="s">
        <v>57</v>
      </c>
      <c r="C90" s="43">
        <f>'JARDINEIRO '!C90</f>
        <v>8.966797402458325E-2</v>
      </c>
      <c r="D90" s="21">
        <f>TRUNC(C90*(D89+$D$105),2)</f>
        <v>281.08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476.83</v>
      </c>
    </row>
    <row r="92" spans="1:4">
      <c r="A92" s="47"/>
      <c r="B92" s="20" t="s">
        <v>190</v>
      </c>
      <c r="C92" s="23">
        <v>0.03</v>
      </c>
      <c r="D92" s="21">
        <f>TRUNC((($D$105+$D$89+$D$90)/(1-$C$91))*C92,2)</f>
        <v>116.77</v>
      </c>
    </row>
    <row r="93" spans="1:4">
      <c r="A93" s="47"/>
      <c r="B93" s="20" t="s">
        <v>191</v>
      </c>
      <c r="C93" s="23">
        <v>6.4999999999999997E-3</v>
      </c>
      <c r="D93" s="21">
        <f>TRUNC((($D$105+$D$89+$D$90)/(1-$C$91))*C93,2)</f>
        <v>25.3</v>
      </c>
    </row>
    <row r="94" spans="1:4">
      <c r="A94" s="47"/>
      <c r="B94" s="20" t="s">
        <v>192</v>
      </c>
      <c r="C94" s="23">
        <v>0.05</v>
      </c>
      <c r="D94" s="21">
        <f>TRUNC((($D$105+$D$89+$D$90)/(1-$C$91))*C94,2)</f>
        <v>194.63</v>
      </c>
    </row>
    <row r="95" spans="1:4">
      <c r="A95" s="47" t="s">
        <v>9</v>
      </c>
      <c r="B95" s="20" t="s">
        <v>193</v>
      </c>
      <c r="C95" s="23">
        <f>'JARDINEIRO '!C95</f>
        <v>3.5999999999999997E-2</v>
      </c>
      <c r="D95" s="21">
        <f>TRUNC((($D$105+$D$89+$D$90)/(1-$C$91))*C95,2)</f>
        <v>140.13</v>
      </c>
    </row>
    <row r="96" spans="1:4">
      <c r="A96" s="199" t="s">
        <v>15</v>
      </c>
      <c r="B96" s="193"/>
      <c r="C96" s="25">
        <f>SUM(C89:C91)</f>
        <v>0.26216797402458325</v>
      </c>
      <c r="D96" s="22">
        <f>SUM(D89:D91)</f>
        <v>907.18000000000006</v>
      </c>
    </row>
    <row r="98" spans="1:7" ht="13.8" customHeight="1">
      <c r="A98" s="197" t="s">
        <v>194</v>
      </c>
      <c r="B98" s="197"/>
      <c r="C98" s="197"/>
      <c r="D98" s="197"/>
    </row>
    <row r="99" spans="1:7">
      <c r="A99" s="210" t="s">
        <v>59</v>
      </c>
      <c r="B99" s="210"/>
      <c r="C99" s="210"/>
      <c r="D99" s="40" t="s">
        <v>2</v>
      </c>
      <c r="F99" s="14"/>
      <c r="G99" s="48"/>
    </row>
    <row r="100" spans="1:7">
      <c r="A100" s="40" t="s">
        <v>3</v>
      </c>
      <c r="B100" s="211" t="s">
        <v>1</v>
      </c>
      <c r="C100" s="211"/>
      <c r="D100" s="49">
        <f>D20</f>
        <v>1524.88</v>
      </c>
    </row>
    <row r="101" spans="1:7">
      <c r="A101" s="40" t="s">
        <v>5</v>
      </c>
      <c r="B101" s="211" t="s">
        <v>16</v>
      </c>
      <c r="C101" s="211"/>
      <c r="D101" s="49">
        <f>D48</f>
        <v>1200.2344000000001</v>
      </c>
    </row>
    <row r="102" spans="1:7">
      <c r="A102" s="40" t="s">
        <v>7</v>
      </c>
      <c r="B102" s="211" t="s">
        <v>38</v>
      </c>
      <c r="C102" s="211"/>
      <c r="D102" s="49">
        <f>D60</f>
        <v>86.031900000000007</v>
      </c>
    </row>
    <row r="103" spans="1:7">
      <c r="A103" s="40" t="s">
        <v>9</v>
      </c>
      <c r="B103" s="211" t="s">
        <v>42</v>
      </c>
      <c r="C103" s="211"/>
      <c r="D103" s="49">
        <f>D79</f>
        <v>11.805299999999999</v>
      </c>
    </row>
    <row r="104" spans="1:7">
      <c r="A104" s="40" t="s">
        <v>11</v>
      </c>
      <c r="B104" s="211" t="s">
        <v>51</v>
      </c>
      <c r="C104" s="211"/>
      <c r="D104" s="49">
        <f>D86</f>
        <v>162.5</v>
      </c>
      <c r="F104" s="50"/>
    </row>
    <row r="105" spans="1:7">
      <c r="A105" s="210" t="s">
        <v>60</v>
      </c>
      <c r="B105" s="210"/>
      <c r="C105" s="210"/>
      <c r="D105" s="42">
        <f>SUM(D100:D104)</f>
        <v>2985.4516000000003</v>
      </c>
      <c r="E105" s="51"/>
    </row>
    <row r="106" spans="1:7">
      <c r="A106" s="40" t="s">
        <v>29</v>
      </c>
      <c r="B106" s="211" t="s">
        <v>61</v>
      </c>
      <c r="C106" s="211"/>
      <c r="D106" s="49">
        <f>D96</f>
        <v>907.18000000000006</v>
      </c>
    </row>
    <row r="107" spans="1:7">
      <c r="A107" s="210" t="s">
        <v>195</v>
      </c>
      <c r="B107" s="210"/>
      <c r="C107" s="210"/>
      <c r="D107" s="42">
        <f>SUM(D105:D106)</f>
        <v>3892.6316000000006</v>
      </c>
      <c r="E107" s="52"/>
    </row>
  </sheetData>
  <mergeCells count="63">
    <mergeCell ref="B106:C106"/>
    <mergeCell ref="A107:C107"/>
    <mergeCell ref="B100:C100"/>
    <mergeCell ref="B101:C101"/>
    <mergeCell ref="B102:C102"/>
    <mergeCell ref="B103:C103"/>
    <mergeCell ref="B104:C104"/>
    <mergeCell ref="A105:C105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63586-084C-4D48-ACE5-48F48A35213F}">
  <dimension ref="A1:E25"/>
  <sheetViews>
    <sheetView workbookViewId="0">
      <selection activeCell="D10" sqref="D10"/>
    </sheetView>
  </sheetViews>
  <sheetFormatPr defaultRowHeight="14.4"/>
  <cols>
    <col min="1" max="1" width="11.88671875" customWidth="1"/>
    <col min="2" max="2" width="36.21875" style="11" customWidth="1"/>
    <col min="3" max="3" width="11.88671875" customWidth="1"/>
    <col min="4" max="4" width="14.77734375" customWidth="1"/>
    <col min="5" max="5" width="13.44140625" customWidth="1"/>
    <col min="6" max="16384" width="8.88671875" style="1"/>
  </cols>
  <sheetData>
    <row r="1" spans="1:5" ht="13.8">
      <c r="A1" s="217" t="s">
        <v>134</v>
      </c>
      <c r="B1" s="217"/>
      <c r="C1" s="217"/>
      <c r="D1" s="217"/>
      <c r="E1" s="217"/>
    </row>
    <row r="2" spans="1:5" ht="13.8">
      <c r="A2" s="218" t="s">
        <v>0</v>
      </c>
      <c r="B2" s="218"/>
      <c r="C2" s="218"/>
      <c r="D2" s="218"/>
      <c r="E2" s="218"/>
    </row>
    <row r="3" spans="1:5" ht="13.8">
      <c r="A3" s="3" t="s">
        <v>62</v>
      </c>
      <c r="B3" s="4" t="s">
        <v>63</v>
      </c>
      <c r="C3" s="3" t="s">
        <v>135</v>
      </c>
      <c r="D3" s="5" t="s">
        <v>136</v>
      </c>
      <c r="E3" s="2" t="s">
        <v>137</v>
      </c>
    </row>
    <row r="4" spans="1:5" ht="55.2">
      <c r="A4" s="6">
        <v>1</v>
      </c>
      <c r="B4" s="7" t="s">
        <v>138</v>
      </c>
      <c r="C4" s="6">
        <v>1</v>
      </c>
      <c r="D4" s="147">
        <v>361.49</v>
      </c>
      <c r="E4" s="148">
        <f>C4*D4</f>
        <v>361.49</v>
      </c>
    </row>
    <row r="5" spans="1:5" ht="27.6">
      <c r="A5" s="6">
        <v>2</v>
      </c>
      <c r="B5" s="7" t="s">
        <v>139</v>
      </c>
      <c r="C5" s="6">
        <v>2</v>
      </c>
      <c r="D5" s="147">
        <v>42.99</v>
      </c>
      <c r="E5" s="148">
        <f t="shared" ref="E5:E10" si="0">C5*D5</f>
        <v>85.98</v>
      </c>
    </row>
    <row r="6" spans="1:5" ht="13.8">
      <c r="A6" s="6">
        <v>3</v>
      </c>
      <c r="B6" s="7" t="s">
        <v>140</v>
      </c>
      <c r="C6" s="6">
        <v>1</v>
      </c>
      <c r="D6" s="147">
        <v>237.56</v>
      </c>
      <c r="E6" s="148">
        <f t="shared" si="0"/>
        <v>237.56</v>
      </c>
    </row>
    <row r="7" spans="1:5" ht="13.8">
      <c r="A7" s="6">
        <v>4</v>
      </c>
      <c r="B7" s="7" t="s">
        <v>141</v>
      </c>
      <c r="C7" s="6">
        <v>1</v>
      </c>
      <c r="D7" s="147">
        <v>362</v>
      </c>
      <c r="E7" s="148">
        <f t="shared" si="0"/>
        <v>362</v>
      </c>
    </row>
    <row r="8" spans="1:5" ht="13.8">
      <c r="A8" s="6">
        <v>5</v>
      </c>
      <c r="B8" s="7" t="s">
        <v>142</v>
      </c>
      <c r="C8" s="6">
        <v>1</v>
      </c>
      <c r="D8" s="147">
        <v>150</v>
      </c>
      <c r="E8" s="148">
        <f t="shared" si="0"/>
        <v>150</v>
      </c>
    </row>
    <row r="9" spans="1:5" ht="55.2">
      <c r="A9" s="6">
        <v>6</v>
      </c>
      <c r="B9" s="7" t="s">
        <v>143</v>
      </c>
      <c r="C9" s="6">
        <v>1</v>
      </c>
      <c r="D9" s="147">
        <v>455.9</v>
      </c>
      <c r="E9" s="148">
        <f t="shared" si="0"/>
        <v>455.9</v>
      </c>
    </row>
    <row r="10" spans="1:5" ht="55.2">
      <c r="A10" s="6">
        <v>7</v>
      </c>
      <c r="B10" s="7" t="s">
        <v>144</v>
      </c>
      <c r="C10" s="6">
        <v>1</v>
      </c>
      <c r="D10" s="149">
        <v>1499</v>
      </c>
      <c r="E10" s="148">
        <f t="shared" si="0"/>
        <v>1499</v>
      </c>
    </row>
    <row r="11" spans="1:5" ht="13.8">
      <c r="A11" s="219" t="s">
        <v>145</v>
      </c>
      <c r="B11" s="219"/>
      <c r="C11" s="219"/>
      <c r="D11" s="219"/>
      <c r="E11" s="8"/>
    </row>
    <row r="12" spans="1:5" ht="13.2">
      <c r="A12" s="214" t="s">
        <v>146</v>
      </c>
      <c r="B12" s="214"/>
      <c r="C12" s="214"/>
      <c r="D12" s="214"/>
      <c r="E12" s="9">
        <f>SUM(E4:E11)</f>
        <v>3151.93</v>
      </c>
    </row>
    <row r="13" spans="1:5" ht="13.2">
      <c r="A13" s="215" t="s">
        <v>147</v>
      </c>
      <c r="B13" s="215"/>
      <c r="C13" s="215"/>
      <c r="D13" s="215"/>
      <c r="E13" s="9">
        <f>E12*0.5%</f>
        <v>15.759649999999999</v>
      </c>
    </row>
    <row r="14" spans="1:5" ht="13.2">
      <c r="A14" s="215" t="s">
        <v>148</v>
      </c>
      <c r="B14" s="215"/>
      <c r="C14" s="215"/>
      <c r="D14" s="215"/>
      <c r="E14" s="9">
        <f>E12*20%</f>
        <v>630.38599999999997</v>
      </c>
    </row>
    <row r="15" spans="1:5" ht="13.2">
      <c r="A15" s="214" t="s">
        <v>149</v>
      </c>
      <c r="B15" s="214"/>
      <c r="C15" s="214"/>
      <c r="D15" s="214"/>
      <c r="E15" s="9"/>
    </row>
    <row r="16" spans="1:5" ht="13.2">
      <c r="A16" s="215" t="s">
        <v>150</v>
      </c>
      <c r="B16" s="215"/>
      <c r="C16" s="215"/>
      <c r="D16" s="215"/>
      <c r="E16" s="9">
        <v>3</v>
      </c>
    </row>
    <row r="17" spans="1:5" ht="13.2">
      <c r="A17" s="214" t="s">
        <v>151</v>
      </c>
      <c r="B17" s="214"/>
      <c r="C17" s="214"/>
      <c r="D17" s="214"/>
      <c r="E17" s="146">
        <f>E14/E16</f>
        <v>210.12866666666665</v>
      </c>
    </row>
    <row r="20" spans="1:5">
      <c r="B20" s="216" t="s">
        <v>152</v>
      </c>
      <c r="C20" s="216"/>
    </row>
    <row r="21" spans="1:5">
      <c r="B21" s="10" t="s">
        <v>153</v>
      </c>
      <c r="C21" s="9">
        <f>E12</f>
        <v>3151.93</v>
      </c>
    </row>
    <row r="22" spans="1:5">
      <c r="B22" s="10" t="s">
        <v>154</v>
      </c>
      <c r="C22" s="9">
        <f>E14</f>
        <v>630.38599999999997</v>
      </c>
    </row>
    <row r="23" spans="1:5">
      <c r="B23" s="10" t="s">
        <v>155</v>
      </c>
      <c r="C23" s="9">
        <v>12</v>
      </c>
    </row>
    <row r="24" spans="1:5">
      <c r="B24" s="10" t="s">
        <v>156</v>
      </c>
      <c r="C24" s="9">
        <f>E17*C23</f>
        <v>2521.5439999999999</v>
      </c>
    </row>
    <row r="25" spans="1:5">
      <c r="B25" s="10" t="s">
        <v>157</v>
      </c>
      <c r="C25" s="146">
        <f>E17</f>
        <v>210.12866666666665</v>
      </c>
    </row>
  </sheetData>
  <mergeCells count="10">
    <mergeCell ref="A15:D15"/>
    <mergeCell ref="A16:D16"/>
    <mergeCell ref="A17:D17"/>
    <mergeCell ref="B20:C20"/>
    <mergeCell ref="A1:E1"/>
    <mergeCell ref="A2:E2"/>
    <mergeCell ref="A11:D11"/>
    <mergeCell ref="A12:D12"/>
    <mergeCell ref="A13:D13"/>
    <mergeCell ref="A14:D1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612E-523D-4BCC-9B87-76EC4EED9F90}">
  <dimension ref="A1:X1007"/>
  <sheetViews>
    <sheetView showGridLines="0" topLeftCell="A55" workbookViewId="0">
      <selection activeCell="E64" sqref="E64"/>
    </sheetView>
  </sheetViews>
  <sheetFormatPr defaultColWidth="14.44140625" defaultRowHeight="15" customHeight="1"/>
  <cols>
    <col min="1" max="1" width="6.109375" style="57" customWidth="1"/>
    <col min="2" max="2" width="5.44140625" style="57" customWidth="1"/>
    <col min="3" max="3" width="50.33203125" style="57" customWidth="1"/>
    <col min="4" max="4" width="9" style="57" customWidth="1"/>
    <col min="5" max="5" width="14.88671875" style="57" customWidth="1"/>
    <col min="6" max="6" width="20.44140625" style="57" customWidth="1"/>
    <col min="7" max="23" width="9.109375" style="57" customWidth="1"/>
    <col min="24" max="24" width="8.6640625" style="57" customWidth="1"/>
    <col min="25" max="16384" width="14.44140625" style="57"/>
  </cols>
  <sheetData>
    <row r="1" spans="1:24" ht="15.75" customHeight="1">
      <c r="A1" s="54"/>
      <c r="B1" s="55" t="s">
        <v>199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  <c r="R1" s="56"/>
      <c r="S1" s="56"/>
      <c r="T1" s="56"/>
      <c r="U1" s="56"/>
      <c r="V1" s="56"/>
      <c r="W1" s="56"/>
      <c r="X1" s="56"/>
    </row>
    <row r="2" spans="1:24" ht="15.75" customHeight="1">
      <c r="A2" s="54"/>
      <c r="B2" s="58" t="s">
        <v>200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  <c r="R2" s="56"/>
      <c r="S2" s="56"/>
      <c r="T2" s="56"/>
      <c r="U2" s="56"/>
      <c r="V2" s="56"/>
      <c r="W2" s="56"/>
      <c r="X2" s="56"/>
    </row>
    <row r="3" spans="1:24" ht="15.75" customHeight="1">
      <c r="A3" s="54"/>
      <c r="B3" s="59" t="s">
        <v>201</v>
      </c>
      <c r="C3" s="60"/>
      <c r="D3" s="60"/>
      <c r="E3" s="60"/>
      <c r="F3" s="60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  <c r="R3" s="56"/>
      <c r="S3" s="56"/>
      <c r="T3" s="56"/>
      <c r="U3" s="56"/>
      <c r="V3" s="56"/>
      <c r="W3" s="56"/>
      <c r="X3" s="56"/>
    </row>
    <row r="4" spans="1:24" ht="15.75" customHeight="1">
      <c r="A4" s="54"/>
      <c r="B4" s="55" t="s">
        <v>202</v>
      </c>
      <c r="C4" s="55"/>
      <c r="D4" s="55"/>
      <c r="E4" s="55"/>
      <c r="F4" s="61"/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  <c r="R4" s="56"/>
      <c r="S4" s="56"/>
      <c r="T4" s="56"/>
      <c r="U4" s="56"/>
      <c r="V4" s="56"/>
      <c r="W4" s="56"/>
      <c r="X4" s="56"/>
    </row>
    <row r="5" spans="1:24" ht="15.75" customHeight="1">
      <c r="A5" s="54"/>
      <c r="B5" s="62"/>
      <c r="C5" s="63"/>
      <c r="D5" s="63"/>
      <c r="E5" s="64"/>
      <c r="F5" s="65"/>
      <c r="G5" s="55"/>
      <c r="H5" s="55"/>
      <c r="I5" s="55"/>
      <c r="J5" s="55"/>
      <c r="K5" s="55"/>
      <c r="L5" s="55"/>
      <c r="M5" s="55"/>
      <c r="N5" s="55"/>
      <c r="O5" s="55"/>
      <c r="P5" s="55"/>
      <c r="Q5" s="56"/>
      <c r="R5" s="56"/>
      <c r="S5" s="56"/>
      <c r="T5" s="56"/>
      <c r="U5" s="56"/>
      <c r="V5" s="56"/>
      <c r="W5" s="56"/>
      <c r="X5" s="56"/>
    </row>
    <row r="6" spans="1:24" ht="15.75" customHeight="1">
      <c r="A6" s="54"/>
      <c r="B6" s="66" t="s">
        <v>203</v>
      </c>
      <c r="C6" s="63"/>
      <c r="D6" s="63"/>
      <c r="E6" s="64"/>
      <c r="F6" s="65"/>
      <c r="G6" s="55"/>
      <c r="H6" s="55"/>
      <c r="I6" s="55"/>
      <c r="J6" s="55"/>
      <c r="K6" s="55"/>
      <c r="L6" s="55"/>
      <c r="M6" s="55"/>
      <c r="N6" s="55"/>
      <c r="O6" s="55"/>
      <c r="P6" s="55"/>
      <c r="Q6" s="56"/>
      <c r="R6" s="56"/>
      <c r="S6" s="56"/>
      <c r="T6" s="56"/>
      <c r="U6" s="56"/>
      <c r="V6" s="56"/>
      <c r="W6" s="56"/>
      <c r="X6" s="56"/>
    </row>
    <row r="7" spans="1:24" ht="15.75" customHeight="1">
      <c r="A7" s="54"/>
      <c r="B7" s="226" t="s">
        <v>204</v>
      </c>
      <c r="C7" s="224"/>
      <c r="D7" s="224"/>
      <c r="E7" s="224"/>
      <c r="F7" s="224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6"/>
    </row>
    <row r="8" spans="1:24" ht="12" customHeight="1">
      <c r="A8" s="54"/>
      <c r="B8" s="67"/>
      <c r="C8" s="67"/>
      <c r="D8" s="67"/>
      <c r="E8" s="67"/>
      <c r="F8" s="67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</row>
    <row r="9" spans="1:24" ht="15.75" customHeight="1">
      <c r="A9" s="54"/>
      <c r="B9" s="68" t="s">
        <v>205</v>
      </c>
      <c r="C9" s="69"/>
      <c r="D9" s="69"/>
      <c r="E9" s="69"/>
      <c r="F9" s="69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ht="15.75" customHeight="1">
      <c r="A10" s="54"/>
      <c r="B10" s="70" t="s">
        <v>206</v>
      </c>
      <c r="C10" s="71"/>
      <c r="D10" s="72"/>
      <c r="E10" s="72"/>
      <c r="F10" s="72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6"/>
    </row>
    <row r="11" spans="1:24" ht="21" customHeight="1">
      <c r="A11" s="54"/>
      <c r="B11" s="73"/>
      <c r="C11" s="74"/>
      <c r="D11" s="75"/>
      <c r="E11" s="75"/>
      <c r="F11" s="7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spans="1:24" ht="15.75" customHeight="1">
      <c r="A12" s="54"/>
      <c r="B12" s="76" t="s">
        <v>62</v>
      </c>
      <c r="C12" s="76" t="s">
        <v>207</v>
      </c>
      <c r="D12" s="76" t="s">
        <v>208</v>
      </c>
      <c r="E12" s="76" t="s">
        <v>209</v>
      </c>
      <c r="F12" s="76" t="s">
        <v>210</v>
      </c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spans="1:24" ht="15.75" customHeight="1">
      <c r="A13" s="54"/>
      <c r="B13" s="77">
        <v>1</v>
      </c>
      <c r="C13" s="78" t="s">
        <v>211</v>
      </c>
      <c r="D13" s="77">
        <v>4</v>
      </c>
      <c r="E13" s="79">
        <v>79.900000000000006</v>
      </c>
      <c r="F13" s="79">
        <f>E13*D13</f>
        <v>319.60000000000002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spans="1:24" ht="15.75" customHeight="1">
      <c r="A14" s="54"/>
      <c r="B14" s="77">
        <v>2</v>
      </c>
      <c r="C14" s="78" t="s">
        <v>212</v>
      </c>
      <c r="D14" s="77">
        <v>4</v>
      </c>
      <c r="E14" s="79">
        <v>38.9</v>
      </c>
      <c r="F14" s="79">
        <f t="shared" ref="F14:F22" si="0">E14*D14</f>
        <v>155.6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24" ht="15.75" customHeight="1">
      <c r="A15" s="54"/>
      <c r="B15" s="77">
        <v>3</v>
      </c>
      <c r="C15" s="78" t="s">
        <v>213</v>
      </c>
      <c r="D15" s="77">
        <v>4</v>
      </c>
      <c r="E15" s="79">
        <v>29.9</v>
      </c>
      <c r="F15" s="79">
        <f t="shared" si="0"/>
        <v>119.6</v>
      </c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 ht="15.75" customHeight="1">
      <c r="A16" s="54"/>
      <c r="B16" s="77">
        <v>4</v>
      </c>
      <c r="C16" s="78" t="s">
        <v>234</v>
      </c>
      <c r="D16" s="77">
        <v>3</v>
      </c>
      <c r="E16" s="79">
        <v>5.9</v>
      </c>
      <c r="F16" s="79">
        <f t="shared" si="0"/>
        <v>17.700000000000003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spans="1:24" ht="15.75" customHeight="1">
      <c r="A17" s="54"/>
      <c r="B17" s="77">
        <v>5</v>
      </c>
      <c r="C17" s="78" t="s">
        <v>214</v>
      </c>
      <c r="D17" s="77">
        <v>3</v>
      </c>
      <c r="E17" s="79">
        <v>19.3</v>
      </c>
      <c r="F17" s="79">
        <f t="shared" si="0"/>
        <v>57.900000000000006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 ht="15.75" customHeight="1">
      <c r="A18" s="54"/>
      <c r="B18" s="77">
        <v>6</v>
      </c>
      <c r="C18" s="78" t="s">
        <v>215</v>
      </c>
      <c r="D18" s="77">
        <v>4</v>
      </c>
      <c r="E18" s="79">
        <v>8.9</v>
      </c>
      <c r="F18" s="79">
        <f t="shared" si="0"/>
        <v>35.6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spans="1:24" ht="15.75" customHeight="1">
      <c r="A19" s="54"/>
      <c r="B19" s="77">
        <v>7</v>
      </c>
      <c r="C19" s="78" t="s">
        <v>216</v>
      </c>
      <c r="D19" s="77">
        <v>2</v>
      </c>
      <c r="E19" s="79">
        <v>99</v>
      </c>
      <c r="F19" s="79">
        <f t="shared" si="0"/>
        <v>198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spans="1:24" ht="15.75" customHeight="1">
      <c r="A20" s="54"/>
      <c r="B20" s="77">
        <v>8</v>
      </c>
      <c r="C20" s="78" t="s">
        <v>228</v>
      </c>
      <c r="D20" s="77">
        <v>2</v>
      </c>
      <c r="E20" s="79">
        <v>99</v>
      </c>
      <c r="F20" s="79">
        <f t="shared" si="0"/>
        <v>198</v>
      </c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1:24" ht="15.75" customHeight="1">
      <c r="A21" s="54"/>
      <c r="B21" s="77">
        <v>9</v>
      </c>
      <c r="C21" s="78" t="s">
        <v>232</v>
      </c>
      <c r="D21" s="77">
        <v>30</v>
      </c>
      <c r="E21" s="79">
        <v>3</v>
      </c>
      <c r="F21" s="79">
        <f t="shared" si="0"/>
        <v>90</v>
      </c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spans="1:24" ht="15.75" customHeight="1">
      <c r="A22" s="54"/>
      <c r="B22" s="77">
        <v>10</v>
      </c>
      <c r="C22" s="78" t="s">
        <v>233</v>
      </c>
      <c r="D22" s="77">
        <v>20</v>
      </c>
      <c r="E22" s="79">
        <v>5.2</v>
      </c>
      <c r="F22" s="79">
        <f t="shared" si="0"/>
        <v>104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spans="1:24" ht="15.75" customHeight="1">
      <c r="A23" s="54"/>
      <c r="B23" s="225" t="s">
        <v>217</v>
      </c>
      <c r="C23" s="221"/>
      <c r="D23" s="221"/>
      <c r="E23" s="222"/>
      <c r="F23" s="80">
        <f>SUM(F13:F22)</f>
        <v>1296</v>
      </c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56"/>
    </row>
    <row r="24" spans="1:24" ht="15.75" customHeight="1">
      <c r="A24" s="54"/>
      <c r="B24" s="220" t="s">
        <v>218</v>
      </c>
      <c r="C24" s="221"/>
      <c r="D24" s="221"/>
      <c r="E24" s="222"/>
      <c r="F24" s="82">
        <f>ROUND(F23/12,2)</f>
        <v>108</v>
      </c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56"/>
    </row>
    <row r="25" spans="1:24" ht="15.75" customHeight="1">
      <c r="A25" s="54"/>
      <c r="B25" s="83"/>
      <c r="C25" s="84"/>
      <c r="D25" s="83"/>
      <c r="E25" s="83"/>
      <c r="F25" s="83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spans="1:24" ht="15.75" customHeight="1">
      <c r="A26" s="54"/>
      <c r="B26" s="83"/>
      <c r="C26" s="84"/>
      <c r="D26" s="83"/>
      <c r="E26" s="83"/>
      <c r="F26" s="83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spans="1:24" ht="15.75" customHeight="1">
      <c r="A27" s="54"/>
      <c r="B27" s="70" t="s">
        <v>219</v>
      </c>
      <c r="C27" s="71"/>
      <c r="D27" s="72"/>
      <c r="E27" s="72"/>
      <c r="F27" s="72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spans="1:24" ht="15.75" customHeight="1">
      <c r="A28" s="54"/>
      <c r="B28" s="73"/>
      <c r="C28" s="74"/>
      <c r="D28" s="75"/>
      <c r="E28" s="75"/>
      <c r="F28" s="75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  <row r="29" spans="1:24" ht="15.75" customHeight="1">
      <c r="A29" s="54"/>
      <c r="B29" s="76" t="s">
        <v>62</v>
      </c>
      <c r="C29" s="76" t="s">
        <v>207</v>
      </c>
      <c r="D29" s="76" t="s">
        <v>208</v>
      </c>
      <c r="E29" s="76" t="s">
        <v>209</v>
      </c>
      <c r="F29" s="76" t="s">
        <v>210</v>
      </c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15.75" customHeight="1">
      <c r="A30" s="54"/>
      <c r="B30" s="77">
        <v>1</v>
      </c>
      <c r="C30" s="78" t="s">
        <v>212</v>
      </c>
      <c r="D30" s="77">
        <v>4</v>
      </c>
      <c r="E30" s="79">
        <v>38.9</v>
      </c>
      <c r="F30" s="79">
        <f>E30*D30</f>
        <v>155.6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</row>
    <row r="31" spans="1:24" ht="15.75" customHeight="1">
      <c r="A31" s="54"/>
      <c r="B31" s="77">
        <v>2</v>
      </c>
      <c r="C31" s="88" t="s">
        <v>158</v>
      </c>
      <c r="D31" s="77">
        <v>4</v>
      </c>
      <c r="E31" s="79">
        <v>79.900000000000006</v>
      </c>
      <c r="F31" s="79">
        <f t="shared" ref="F31:F37" si="1">E31*D31</f>
        <v>319.60000000000002</v>
      </c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</row>
    <row r="32" spans="1:24" ht="15.75" customHeight="1">
      <c r="A32" s="54"/>
      <c r="B32" s="77">
        <v>3</v>
      </c>
      <c r="C32" s="78" t="s">
        <v>221</v>
      </c>
      <c r="D32" s="77">
        <v>4</v>
      </c>
      <c r="E32" s="79">
        <v>99.9</v>
      </c>
      <c r="F32" s="79">
        <f t="shared" si="1"/>
        <v>399.6</v>
      </c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</row>
    <row r="33" spans="1:24" ht="15.75" customHeight="1">
      <c r="A33" s="54"/>
      <c r="B33" s="77">
        <v>4</v>
      </c>
      <c r="C33" s="78" t="s">
        <v>222</v>
      </c>
      <c r="D33" s="77">
        <v>4</v>
      </c>
      <c r="E33" s="79">
        <v>8.9</v>
      </c>
      <c r="F33" s="79">
        <f t="shared" si="1"/>
        <v>35.6</v>
      </c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6"/>
    </row>
    <row r="34" spans="1:24" ht="15.75" customHeight="1">
      <c r="A34" s="54"/>
      <c r="B34" s="77">
        <v>5</v>
      </c>
      <c r="C34" s="78" t="s">
        <v>229</v>
      </c>
      <c r="D34" s="77">
        <v>5</v>
      </c>
      <c r="E34" s="79">
        <v>5.9</v>
      </c>
      <c r="F34" s="79">
        <f t="shared" si="1"/>
        <v>29.5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</row>
    <row r="35" spans="1:24" ht="15.75" customHeight="1">
      <c r="A35" s="54"/>
      <c r="B35" s="77">
        <v>6</v>
      </c>
      <c r="C35" s="78" t="s">
        <v>230</v>
      </c>
      <c r="D35" s="77">
        <v>30</v>
      </c>
      <c r="E35" s="79">
        <v>3</v>
      </c>
      <c r="F35" s="79">
        <f t="shared" si="1"/>
        <v>90</v>
      </c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</row>
    <row r="36" spans="1:24" ht="15.75" customHeight="1">
      <c r="A36" s="54"/>
      <c r="B36" s="77">
        <v>7</v>
      </c>
      <c r="C36" s="78" t="s">
        <v>231</v>
      </c>
      <c r="D36" s="77">
        <v>4</v>
      </c>
      <c r="E36" s="79">
        <v>25</v>
      </c>
      <c r="F36" s="79">
        <f t="shared" si="1"/>
        <v>100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1:24" ht="15.75" customHeight="1">
      <c r="A37" s="54"/>
      <c r="B37" s="77">
        <v>8</v>
      </c>
      <c r="C37" s="78" t="s">
        <v>228</v>
      </c>
      <c r="D37" s="77">
        <v>2</v>
      </c>
      <c r="E37" s="79">
        <v>99</v>
      </c>
      <c r="F37" s="79">
        <f t="shared" si="1"/>
        <v>198</v>
      </c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1:24" ht="15.75" customHeight="1">
      <c r="A38" s="54"/>
      <c r="B38" s="225" t="s">
        <v>217</v>
      </c>
      <c r="C38" s="221"/>
      <c r="D38" s="221"/>
      <c r="E38" s="222"/>
      <c r="F38" s="80">
        <f>SUM(F30:F37)</f>
        <v>1327.9</v>
      </c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1:24" ht="15.75" customHeight="1">
      <c r="A39" s="54"/>
      <c r="B39" s="220" t="s">
        <v>218</v>
      </c>
      <c r="C39" s="221"/>
      <c r="D39" s="221"/>
      <c r="E39" s="222"/>
      <c r="F39" s="82">
        <f>ROUND(F38/12,2)</f>
        <v>110.66</v>
      </c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</row>
    <row r="40" spans="1:24" ht="23.25" customHeight="1">
      <c r="A40" s="54"/>
      <c r="B40" s="83"/>
      <c r="C40" s="84"/>
      <c r="D40" s="83"/>
      <c r="E40" s="83"/>
      <c r="F40" s="83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</row>
    <row r="41" spans="1:24" ht="15.75" customHeight="1">
      <c r="A41" s="54"/>
      <c r="B41" s="83"/>
      <c r="C41" s="84"/>
      <c r="D41" s="83"/>
      <c r="E41" s="83"/>
      <c r="F41" s="83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</row>
    <row r="42" spans="1:24" ht="15.75" customHeight="1">
      <c r="A42" s="54"/>
      <c r="B42" s="70" t="s">
        <v>223</v>
      </c>
      <c r="C42" s="71"/>
      <c r="D42" s="72"/>
      <c r="E42" s="72"/>
      <c r="F42" s="72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</row>
    <row r="43" spans="1:24" ht="15.75" customHeight="1">
      <c r="A43" s="54"/>
      <c r="B43" s="73" t="s">
        <v>240</v>
      </c>
      <c r="C43" s="74"/>
      <c r="D43" s="75"/>
      <c r="E43" s="75"/>
      <c r="F43" s="75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</row>
    <row r="44" spans="1:24" ht="15.75" customHeight="1">
      <c r="A44" s="54"/>
      <c r="B44" s="76" t="s">
        <v>62</v>
      </c>
      <c r="C44" s="76" t="s">
        <v>207</v>
      </c>
      <c r="D44" s="76" t="s">
        <v>208</v>
      </c>
      <c r="E44" s="76" t="s">
        <v>209</v>
      </c>
      <c r="F44" s="76" t="s">
        <v>210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</row>
    <row r="45" spans="1:24" ht="15.75" customHeight="1">
      <c r="A45" s="54"/>
      <c r="B45" s="77">
        <v>1</v>
      </c>
      <c r="C45" s="78" t="s">
        <v>235</v>
      </c>
      <c r="D45" s="77">
        <v>2</v>
      </c>
      <c r="E45" s="85">
        <v>139.9</v>
      </c>
      <c r="F45" s="85">
        <f>E45*D45</f>
        <v>279.8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</row>
    <row r="46" spans="1:24" ht="15.75" customHeight="1">
      <c r="A46" s="54"/>
      <c r="B46" s="77">
        <v>2</v>
      </c>
      <c r="C46" s="78" t="s">
        <v>236</v>
      </c>
      <c r="D46" s="77">
        <v>4</v>
      </c>
      <c r="E46" s="85">
        <v>79.900000000000006</v>
      </c>
      <c r="F46" s="85">
        <f t="shared" ref="F46:F54" si="2">E46*D46</f>
        <v>319.60000000000002</v>
      </c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</row>
    <row r="47" spans="1:24" ht="15.75" customHeight="1">
      <c r="A47" s="54"/>
      <c r="B47" s="77">
        <v>3</v>
      </c>
      <c r="C47" s="78" t="s">
        <v>224</v>
      </c>
      <c r="D47" s="77">
        <v>4</v>
      </c>
      <c r="E47" s="85">
        <v>119</v>
      </c>
      <c r="F47" s="85">
        <f t="shared" si="2"/>
        <v>476</v>
      </c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24" ht="15.75" customHeight="1">
      <c r="A48" s="54"/>
      <c r="B48" s="77">
        <v>4</v>
      </c>
      <c r="C48" s="78" t="s">
        <v>225</v>
      </c>
      <c r="D48" s="77">
        <v>2</v>
      </c>
      <c r="E48" s="85">
        <v>99.9</v>
      </c>
      <c r="F48" s="85">
        <f t="shared" si="2"/>
        <v>199.8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</row>
    <row r="49" spans="1:24" ht="15.75" customHeight="1">
      <c r="A49" s="54"/>
      <c r="B49" s="77">
        <v>5</v>
      </c>
      <c r="C49" s="78" t="s">
        <v>226</v>
      </c>
      <c r="D49" s="77">
        <v>8</v>
      </c>
      <c r="E49" s="85">
        <v>8.9</v>
      </c>
      <c r="F49" s="85">
        <f t="shared" si="2"/>
        <v>71.2</v>
      </c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</row>
    <row r="50" spans="1:24" ht="15.75" customHeight="1">
      <c r="A50" s="54"/>
      <c r="B50" s="77">
        <v>6</v>
      </c>
      <c r="C50" s="78" t="s">
        <v>237</v>
      </c>
      <c r="D50" s="77">
        <v>4</v>
      </c>
      <c r="E50" s="85">
        <v>99</v>
      </c>
      <c r="F50" s="85">
        <f t="shared" si="2"/>
        <v>396</v>
      </c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</row>
    <row r="51" spans="1:24" ht="15.75" customHeight="1">
      <c r="A51" s="54"/>
      <c r="B51" s="77">
        <v>7</v>
      </c>
      <c r="C51" s="78" t="s">
        <v>238</v>
      </c>
      <c r="D51" s="77">
        <v>2</v>
      </c>
      <c r="E51" s="85">
        <v>39</v>
      </c>
      <c r="F51" s="85">
        <f t="shared" si="2"/>
        <v>78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</row>
    <row r="52" spans="1:24" ht="15.75" customHeight="1">
      <c r="A52" s="54"/>
      <c r="B52" s="77">
        <v>8</v>
      </c>
      <c r="C52" s="78" t="s">
        <v>239</v>
      </c>
      <c r="D52" s="77">
        <v>2</v>
      </c>
      <c r="E52" s="85">
        <v>39</v>
      </c>
      <c r="F52" s="85">
        <f t="shared" si="2"/>
        <v>78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</row>
    <row r="53" spans="1:24" ht="15.75" customHeight="1">
      <c r="A53" s="54"/>
      <c r="B53" s="77">
        <v>9</v>
      </c>
      <c r="C53" s="78" t="s">
        <v>241</v>
      </c>
      <c r="D53" s="77">
        <v>2</v>
      </c>
      <c r="E53" s="85">
        <v>19.899999999999999</v>
      </c>
      <c r="F53" s="85">
        <f t="shared" si="2"/>
        <v>39.799999999999997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</row>
    <row r="54" spans="1:24" ht="15.75" customHeight="1">
      <c r="A54" s="54"/>
      <c r="B54" s="77">
        <v>10</v>
      </c>
      <c r="C54" s="78" t="s">
        <v>229</v>
      </c>
      <c r="D54" s="77">
        <v>2</v>
      </c>
      <c r="E54" s="85">
        <v>5.9</v>
      </c>
      <c r="F54" s="85">
        <f t="shared" si="2"/>
        <v>11.8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</row>
    <row r="55" spans="1:24" ht="15.75" customHeight="1">
      <c r="A55" s="54"/>
      <c r="B55" s="225" t="s">
        <v>217</v>
      </c>
      <c r="C55" s="221"/>
      <c r="D55" s="221"/>
      <c r="E55" s="222"/>
      <c r="F55" s="86">
        <f>SUM(F45:F54)</f>
        <v>1950</v>
      </c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</row>
    <row r="56" spans="1:24" ht="15.75" customHeight="1">
      <c r="A56" s="54"/>
      <c r="B56" s="220" t="s">
        <v>218</v>
      </c>
      <c r="C56" s="221"/>
      <c r="D56" s="221"/>
      <c r="E56" s="222"/>
      <c r="F56" s="87">
        <f>ROUND(F55/12,2)</f>
        <v>162.5</v>
      </c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</row>
    <row r="57" spans="1:24" ht="15.75" customHeight="1">
      <c r="A57" s="54"/>
      <c r="B57" s="83"/>
      <c r="C57" s="84"/>
      <c r="D57" s="83"/>
      <c r="E57" s="83"/>
      <c r="F57" s="83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</row>
    <row r="58" spans="1:24" ht="15.75" customHeight="1">
      <c r="A58" s="54"/>
      <c r="B58" s="83"/>
      <c r="C58" s="84"/>
      <c r="D58" s="83"/>
      <c r="E58" s="83"/>
      <c r="F58" s="83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</row>
    <row r="59" spans="1:24" ht="15.75" customHeight="1">
      <c r="A59" s="54"/>
      <c r="B59" s="84"/>
      <c r="C59" s="84"/>
      <c r="D59" s="84"/>
      <c r="E59" s="84"/>
      <c r="F59" s="84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</row>
    <row r="60" spans="1:24" ht="15.75" customHeight="1">
      <c r="A60" s="54"/>
      <c r="B60" s="223" t="s">
        <v>243</v>
      </c>
      <c r="C60" s="224"/>
      <c r="D60" s="224"/>
      <c r="E60" s="224"/>
      <c r="F60" s="224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</row>
    <row r="61" spans="1:24" ht="15.75" customHeight="1">
      <c r="A61" s="54"/>
      <c r="B61" s="73" t="s">
        <v>227</v>
      </c>
      <c r="C61" s="74"/>
      <c r="D61" s="75"/>
      <c r="E61" s="75"/>
      <c r="F61" s="75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</row>
    <row r="62" spans="1:24" ht="15.75" customHeight="1">
      <c r="A62" s="54"/>
      <c r="B62" s="76" t="s">
        <v>62</v>
      </c>
      <c r="C62" s="76" t="s">
        <v>207</v>
      </c>
      <c r="D62" s="76" t="s">
        <v>208</v>
      </c>
      <c r="E62" s="76" t="s">
        <v>209</v>
      </c>
      <c r="F62" s="76" t="s">
        <v>210</v>
      </c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</row>
    <row r="63" spans="1:24" ht="15.75" customHeight="1">
      <c r="A63" s="54"/>
      <c r="B63" s="77">
        <v>1</v>
      </c>
      <c r="C63" s="78" t="s">
        <v>224</v>
      </c>
      <c r="D63" s="77">
        <v>4</v>
      </c>
      <c r="E63" s="85">
        <v>79.900000000000006</v>
      </c>
      <c r="F63" s="85">
        <f>E63*D63</f>
        <v>319.60000000000002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</row>
    <row r="64" spans="1:24" ht="15.75" customHeight="1">
      <c r="A64" s="54"/>
      <c r="B64" s="77">
        <v>2</v>
      </c>
      <c r="C64" s="78" t="s">
        <v>220</v>
      </c>
      <c r="D64" s="77">
        <v>4</v>
      </c>
      <c r="E64" s="85">
        <v>38.9</v>
      </c>
      <c r="F64" s="85">
        <f>E64*D64</f>
        <v>155.6</v>
      </c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</row>
    <row r="65" spans="1:24" ht="15.75" customHeight="1">
      <c r="A65" s="54"/>
      <c r="B65" s="77">
        <v>3</v>
      </c>
      <c r="C65" s="78" t="s">
        <v>244</v>
      </c>
      <c r="D65" s="77">
        <v>4</v>
      </c>
      <c r="E65" s="85">
        <v>99</v>
      </c>
      <c r="F65" s="85">
        <f>E65*D65</f>
        <v>396</v>
      </c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</row>
    <row r="66" spans="1:24" ht="15.75" customHeight="1">
      <c r="A66" s="54"/>
      <c r="B66" s="77">
        <v>4</v>
      </c>
      <c r="C66" s="78" t="s">
        <v>228</v>
      </c>
      <c r="D66" s="77">
        <v>1</v>
      </c>
      <c r="E66" s="85">
        <v>99</v>
      </c>
      <c r="F66" s="85">
        <f>E66*D66</f>
        <v>99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24" ht="15.75" customHeight="1">
      <c r="A67" s="54"/>
      <c r="B67" s="77">
        <v>5</v>
      </c>
      <c r="C67" s="78" t="s">
        <v>245</v>
      </c>
      <c r="D67" s="77">
        <v>30</v>
      </c>
      <c r="E67" s="85">
        <v>3</v>
      </c>
      <c r="F67" s="85">
        <f>E67*D67</f>
        <v>90</v>
      </c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  <row r="68" spans="1:24" ht="15.75" customHeight="1">
      <c r="A68" s="54"/>
      <c r="B68" s="225" t="s">
        <v>217</v>
      </c>
      <c r="C68" s="221"/>
      <c r="D68" s="221"/>
      <c r="E68" s="222"/>
      <c r="F68" s="86">
        <f>SUM(F63:F67)</f>
        <v>1060.2</v>
      </c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</row>
    <row r="69" spans="1:24" ht="15.75" customHeight="1">
      <c r="A69" s="54"/>
      <c r="B69" s="220" t="s">
        <v>218</v>
      </c>
      <c r="C69" s="221"/>
      <c r="D69" s="221"/>
      <c r="E69" s="222"/>
      <c r="F69" s="87">
        <f>ROUND(F68/12,2)</f>
        <v>88.35</v>
      </c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</row>
    <row r="70" spans="1:24" ht="15.75" customHeight="1">
      <c r="A70" s="54"/>
      <c r="B70" s="83"/>
      <c r="C70" s="84"/>
      <c r="D70" s="83"/>
      <c r="E70" s="83"/>
      <c r="F70" s="83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</row>
    <row r="71" spans="1:24" ht="15.75" customHeight="1">
      <c r="A71" s="54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</row>
    <row r="72" spans="1:24" ht="15.75" customHeight="1">
      <c r="A72" s="54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</row>
    <row r="73" spans="1:24" ht="15.75" customHeight="1">
      <c r="A73" s="54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</row>
    <row r="74" spans="1:24" ht="15.75" customHeight="1">
      <c r="A74" s="54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</row>
    <row r="75" spans="1:24" ht="15.75" customHeight="1">
      <c r="A75" s="54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</row>
    <row r="76" spans="1:24" ht="15.75" customHeight="1">
      <c r="A76" s="54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</row>
    <row r="77" spans="1:24" ht="15.75" customHeight="1">
      <c r="A77" s="54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</row>
    <row r="78" spans="1:24" ht="15.75" customHeight="1">
      <c r="A78" s="54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</row>
    <row r="79" spans="1:24" ht="15.75" customHeight="1">
      <c r="A79" s="54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</row>
    <row r="80" spans="1:24" ht="15.75" customHeight="1">
      <c r="A80" s="54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</row>
    <row r="81" spans="1:24" ht="15.75" customHeight="1">
      <c r="A81" s="54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</row>
    <row r="82" spans="1:24" ht="15.75" customHeight="1">
      <c r="A82" s="54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</row>
    <row r="83" spans="1:24" ht="15.75" customHeight="1">
      <c r="A83" s="54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</row>
    <row r="84" spans="1:24" ht="15.75" customHeight="1">
      <c r="A84" s="54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</row>
    <row r="85" spans="1:24" ht="9" customHeight="1">
      <c r="A85" s="54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</row>
    <row r="86" spans="1:24" ht="15.75" customHeight="1">
      <c r="A86" s="54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</row>
    <row r="87" spans="1:24" ht="15.75" customHeight="1">
      <c r="A87" s="54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</row>
    <row r="88" spans="1:24" ht="15.75" customHeight="1">
      <c r="A88" s="54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</row>
    <row r="89" spans="1:24" ht="15.75" customHeight="1">
      <c r="A89" s="54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</row>
    <row r="90" spans="1:24" ht="15.75" customHeight="1">
      <c r="A90" s="54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</row>
    <row r="91" spans="1:24" ht="15.75" customHeight="1">
      <c r="A91" s="54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</row>
    <row r="92" spans="1:24" ht="15.75" customHeight="1">
      <c r="A92" s="54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</row>
    <row r="93" spans="1:24" ht="15.75" customHeight="1">
      <c r="A93" s="54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</row>
    <row r="94" spans="1:24" ht="15.75" customHeight="1">
      <c r="A94" s="54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</row>
    <row r="95" spans="1:24" ht="15.75" customHeight="1">
      <c r="A95" s="54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</row>
    <row r="96" spans="1:24" ht="15.75" customHeight="1">
      <c r="A96" s="54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</row>
    <row r="97" spans="1:24" ht="15.75" customHeight="1">
      <c r="A97" s="54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</row>
    <row r="98" spans="1:24" ht="15.75" customHeight="1">
      <c r="A98" s="54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</row>
    <row r="99" spans="1:24" ht="56.25" customHeight="1">
      <c r="A99" s="54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</row>
    <row r="100" spans="1:24" ht="15.75" customHeight="1">
      <c r="A100" s="54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</row>
    <row r="101" spans="1:24" ht="15.75" customHeight="1">
      <c r="A101" s="54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</row>
    <row r="102" spans="1:24" ht="15.75" customHeight="1">
      <c r="A102" s="54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</row>
    <row r="103" spans="1:24" ht="15.75" customHeight="1">
      <c r="A103" s="54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</row>
    <row r="104" spans="1:24" ht="15.75" customHeight="1">
      <c r="A104" s="54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</row>
    <row r="105" spans="1:24" ht="15.75" customHeight="1">
      <c r="A105" s="54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</row>
    <row r="106" spans="1:24" ht="15.75" customHeight="1">
      <c r="A106" s="54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</row>
    <row r="107" spans="1:24" ht="15.75" customHeight="1">
      <c r="A107" s="54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</row>
    <row r="108" spans="1:24" ht="15.75" customHeight="1">
      <c r="A108" s="54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</row>
    <row r="109" spans="1:24" ht="15.75" customHeight="1">
      <c r="A109" s="54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</row>
    <row r="110" spans="1:24" ht="15.75" customHeight="1">
      <c r="A110" s="54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</row>
    <row r="111" spans="1:24" ht="15.75" customHeight="1">
      <c r="A111" s="54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</row>
    <row r="112" spans="1:24" ht="9" customHeight="1">
      <c r="A112" s="54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</row>
    <row r="113" spans="1:24" ht="15.75" customHeight="1">
      <c r="A113" s="54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</row>
    <row r="114" spans="1:24" ht="15.75" customHeight="1">
      <c r="A114" s="54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</row>
    <row r="115" spans="1:24" ht="15.75" customHeight="1">
      <c r="A115" s="54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</row>
    <row r="116" spans="1:24" ht="15.75" customHeight="1">
      <c r="A116" s="54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</row>
    <row r="117" spans="1:24" ht="15.75" customHeight="1">
      <c r="A117" s="54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</row>
    <row r="118" spans="1:24" ht="15.75" customHeight="1">
      <c r="A118" s="54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</row>
    <row r="119" spans="1:24" ht="15.75" customHeight="1">
      <c r="A119" s="54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</row>
    <row r="120" spans="1:24" ht="15.75" customHeight="1">
      <c r="A120" s="54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</row>
    <row r="121" spans="1:24" ht="15.75" customHeight="1">
      <c r="A121" s="54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</row>
    <row r="122" spans="1:24" ht="15.75" customHeight="1">
      <c r="A122" s="54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</row>
    <row r="123" spans="1:24" ht="15.75" customHeight="1">
      <c r="A123" s="54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</row>
    <row r="124" spans="1:24" ht="15.75" customHeight="1">
      <c r="A124" s="54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</row>
    <row r="125" spans="1:24" ht="15.75" customHeight="1">
      <c r="A125" s="54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</row>
    <row r="126" spans="1:24" ht="15.75" customHeight="1">
      <c r="A126" s="54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</row>
    <row r="127" spans="1:24" ht="15.75" customHeight="1">
      <c r="A127" s="54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</row>
    <row r="128" spans="1:24" ht="15.75" customHeight="1">
      <c r="A128" s="54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</row>
    <row r="129" spans="1:24" ht="15.75" customHeight="1">
      <c r="A129" s="54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</row>
    <row r="130" spans="1:24" ht="15.75" customHeight="1">
      <c r="A130" s="54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</row>
    <row r="131" spans="1:24" ht="15.75" customHeight="1">
      <c r="A131" s="54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</row>
    <row r="132" spans="1:24" ht="15.75" customHeight="1">
      <c r="A132" s="54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</row>
    <row r="133" spans="1:24" ht="15.75" customHeight="1">
      <c r="A133" s="54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</row>
    <row r="134" spans="1:24" ht="15.75" customHeight="1">
      <c r="A134" s="54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</row>
    <row r="135" spans="1:24" ht="15.75" customHeight="1">
      <c r="A135" s="54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</row>
    <row r="136" spans="1:24" ht="15.75" customHeight="1">
      <c r="A136" s="54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</row>
    <row r="137" spans="1:24" ht="15.75" customHeight="1">
      <c r="A137" s="54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</row>
    <row r="138" spans="1:24" ht="15.75" customHeight="1">
      <c r="A138" s="54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</row>
    <row r="139" spans="1:24" ht="15.75" customHeight="1">
      <c r="A139" s="54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</row>
    <row r="140" spans="1:24" ht="15.75" customHeight="1">
      <c r="A140" s="54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</row>
    <row r="141" spans="1:24" ht="15.75" customHeight="1">
      <c r="A141" s="54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</row>
    <row r="142" spans="1:24" ht="15.75" customHeight="1">
      <c r="A142" s="54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</row>
    <row r="143" spans="1:24" ht="15.75" customHeight="1">
      <c r="A143" s="54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</row>
    <row r="144" spans="1:24" ht="15.75" customHeight="1">
      <c r="A144" s="54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</row>
    <row r="145" spans="1:24" ht="15.75" customHeight="1">
      <c r="A145" s="54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</row>
    <row r="146" spans="1:24" ht="15.75" customHeight="1">
      <c r="A146" s="54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</row>
    <row r="147" spans="1:24" ht="15.75" customHeight="1">
      <c r="A147" s="54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</row>
    <row r="148" spans="1:24" ht="15.75" customHeight="1">
      <c r="A148" s="54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</row>
    <row r="149" spans="1:24" ht="15.75" customHeight="1">
      <c r="A149" s="54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</row>
    <row r="150" spans="1:24" ht="15.75" customHeight="1">
      <c r="A150" s="54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</row>
    <row r="151" spans="1:24" ht="15.75" customHeight="1">
      <c r="A151" s="54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</row>
    <row r="152" spans="1:24" ht="15.75" customHeight="1">
      <c r="A152" s="54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</row>
    <row r="153" spans="1:24" ht="15.75" customHeight="1">
      <c r="A153" s="54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</row>
    <row r="154" spans="1:24" ht="15.75" customHeight="1">
      <c r="A154" s="54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</row>
    <row r="155" spans="1:24" ht="15.75" customHeight="1">
      <c r="A155" s="54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</row>
    <row r="156" spans="1:24" ht="15.75" customHeight="1">
      <c r="A156" s="54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</row>
    <row r="157" spans="1:24" ht="15.75" customHeight="1">
      <c r="A157" s="54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</row>
    <row r="158" spans="1:24" ht="15.75" customHeight="1">
      <c r="A158" s="54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</row>
    <row r="159" spans="1:24" ht="15.75" customHeight="1">
      <c r="A159" s="54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</row>
    <row r="160" spans="1:24" ht="63" customHeight="1">
      <c r="A160" s="54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</row>
    <row r="161" spans="1:24" ht="15.75" customHeight="1">
      <c r="A161" s="54"/>
      <c r="B161" s="56"/>
      <c r="C161" s="56"/>
      <c r="D161" s="56"/>
      <c r="E161" s="56"/>
      <c r="F161" s="56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6"/>
    </row>
    <row r="162" spans="1:24" ht="21" customHeight="1">
      <c r="A162" s="54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</row>
    <row r="163" spans="1:24" ht="15.75" customHeight="1">
      <c r="A163" s="54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</row>
    <row r="164" spans="1:24" ht="15.75" customHeight="1">
      <c r="A164" s="54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</row>
    <row r="165" spans="1:24" ht="15.75" customHeight="1">
      <c r="A165" s="54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</row>
    <row r="166" spans="1:24" ht="15.75" customHeight="1">
      <c r="A166" s="54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</row>
    <row r="167" spans="1:24" ht="23.25" customHeight="1">
      <c r="A167" s="54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</row>
    <row r="168" spans="1:24" ht="23.25" customHeight="1">
      <c r="A168" s="54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</row>
    <row r="169" spans="1:24" ht="15.75" customHeight="1">
      <c r="A169" s="54"/>
      <c r="B169" s="56"/>
      <c r="C169" s="56"/>
      <c r="D169" s="56"/>
      <c r="E169" s="56"/>
      <c r="F169" s="56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56"/>
    </row>
    <row r="170" spans="1:24" ht="22.5" customHeight="1">
      <c r="A170" s="54"/>
      <c r="B170" s="56"/>
      <c r="C170" s="56"/>
      <c r="D170" s="56"/>
      <c r="E170" s="56"/>
      <c r="F170" s="56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56"/>
    </row>
    <row r="171" spans="1:24" ht="15.75" customHeight="1">
      <c r="A171" s="54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</row>
    <row r="172" spans="1:24" ht="15.75" customHeight="1">
      <c r="A172" s="54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</row>
    <row r="173" spans="1:24" ht="15.75" customHeight="1">
      <c r="A173" s="54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</row>
    <row r="174" spans="1:24" ht="15.75" customHeight="1">
      <c r="A174" s="54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</row>
    <row r="175" spans="1:24" ht="15.75" customHeight="1">
      <c r="A175" s="54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</row>
    <row r="176" spans="1:24" ht="15.75" customHeight="1">
      <c r="A176" s="54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</row>
    <row r="177" spans="1:24" ht="15.75" customHeight="1">
      <c r="A177" s="54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</row>
    <row r="178" spans="1:24" ht="15.75" customHeight="1">
      <c r="A178" s="54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</row>
    <row r="179" spans="1:24" ht="15.75" customHeight="1">
      <c r="A179" s="54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</row>
    <row r="180" spans="1:24" ht="15.75" customHeight="1">
      <c r="A180" s="54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</row>
    <row r="181" spans="1:24" ht="15.75" customHeight="1">
      <c r="A181" s="54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</row>
    <row r="182" spans="1:24" ht="15.75" customHeight="1">
      <c r="A182" s="54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</row>
    <row r="183" spans="1:24" ht="15.75" customHeight="1">
      <c r="A183" s="54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</row>
    <row r="184" spans="1:24" ht="15.75" customHeight="1">
      <c r="A184" s="54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</row>
    <row r="185" spans="1:24" ht="15.75" customHeight="1">
      <c r="A185" s="54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</row>
    <row r="186" spans="1:24" ht="15.75" customHeight="1">
      <c r="A186" s="54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</row>
    <row r="187" spans="1:24" ht="15.75" customHeight="1">
      <c r="A187" s="54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</row>
    <row r="188" spans="1:24" ht="15.75" customHeight="1">
      <c r="A188" s="54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</row>
    <row r="189" spans="1:24" ht="15.75" customHeight="1">
      <c r="A189" s="54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</row>
    <row r="190" spans="1:24" ht="15.75" customHeight="1">
      <c r="A190" s="54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</row>
    <row r="191" spans="1:24" ht="26.25" customHeight="1">
      <c r="A191" s="54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</row>
    <row r="192" spans="1:24" ht="15.75" customHeight="1">
      <c r="A192" s="54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</row>
    <row r="193" spans="1:24" ht="15.75" customHeight="1">
      <c r="A193" s="54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</row>
    <row r="194" spans="1:24" ht="15.75" customHeight="1">
      <c r="A194" s="54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</row>
    <row r="195" spans="1:24" ht="15.75" customHeight="1">
      <c r="A195" s="54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</row>
    <row r="196" spans="1:24" ht="15.75" customHeight="1">
      <c r="A196" s="54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</row>
    <row r="197" spans="1:24" ht="15.75" customHeight="1">
      <c r="A197" s="54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</row>
    <row r="198" spans="1:24" ht="15.75" customHeight="1">
      <c r="A198" s="54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</row>
    <row r="199" spans="1:24" ht="15.75" customHeight="1">
      <c r="A199" s="54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</row>
    <row r="200" spans="1:24" ht="15.75" customHeight="1">
      <c r="A200" s="54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</row>
    <row r="201" spans="1:24" ht="15.75" customHeight="1">
      <c r="A201" s="54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</row>
    <row r="202" spans="1:24" ht="15.75" customHeight="1">
      <c r="A202" s="54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</row>
    <row r="203" spans="1:24" ht="15.75" customHeight="1">
      <c r="A203" s="54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</row>
    <row r="204" spans="1:24" ht="15.75" customHeight="1">
      <c r="A204" s="54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</row>
    <row r="205" spans="1:24" ht="15.75" customHeight="1">
      <c r="A205" s="54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</row>
    <row r="206" spans="1:24" ht="15.75" customHeight="1">
      <c r="A206" s="54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</row>
    <row r="207" spans="1:24" ht="15.75" customHeight="1">
      <c r="A207" s="54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</row>
    <row r="208" spans="1:24" ht="15.75" customHeight="1">
      <c r="A208" s="54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</row>
    <row r="209" spans="1:24" ht="15.75" customHeight="1">
      <c r="A209" s="54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</row>
    <row r="210" spans="1:24" ht="15.75" customHeight="1">
      <c r="A210" s="54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</row>
    <row r="211" spans="1:24" ht="15.75" customHeight="1">
      <c r="A211" s="54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</row>
    <row r="212" spans="1:24" ht="15.75" customHeight="1">
      <c r="A212" s="54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</row>
    <row r="213" spans="1:24" ht="15.75" customHeight="1">
      <c r="A213" s="54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</row>
    <row r="214" spans="1:24" ht="15.75" customHeight="1">
      <c r="A214" s="54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</row>
    <row r="215" spans="1:24" ht="15.75" customHeight="1">
      <c r="A215" s="54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</row>
    <row r="216" spans="1:24" ht="15.75" customHeight="1">
      <c r="A216" s="54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</row>
    <row r="217" spans="1:24" ht="15.75" customHeight="1">
      <c r="A217" s="54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</row>
    <row r="218" spans="1:24" ht="15.75" customHeight="1">
      <c r="A218" s="54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</row>
    <row r="219" spans="1:24" ht="15.75" customHeight="1">
      <c r="A219" s="54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</row>
    <row r="220" spans="1:24" ht="15.75" customHeight="1">
      <c r="A220" s="54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</row>
    <row r="221" spans="1:24" ht="15.75" customHeight="1">
      <c r="A221" s="54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</row>
    <row r="222" spans="1:24" ht="15.75" customHeight="1">
      <c r="A222" s="54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</row>
    <row r="223" spans="1:24" ht="15.75" customHeight="1">
      <c r="A223" s="54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</row>
    <row r="224" spans="1:24" ht="15.75" customHeight="1">
      <c r="A224" s="54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</row>
    <row r="225" spans="1:24" ht="15.75" customHeight="1">
      <c r="A225" s="54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</row>
    <row r="226" spans="1:24" ht="15.75" customHeight="1">
      <c r="A226" s="54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</row>
    <row r="227" spans="1:24" ht="15.75" customHeight="1">
      <c r="A227" s="54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</row>
    <row r="228" spans="1:24" ht="15.75" customHeight="1">
      <c r="A228" s="54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</row>
    <row r="229" spans="1:24" ht="15.75" customHeight="1">
      <c r="A229" s="54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</row>
    <row r="230" spans="1:24" ht="15.75" customHeight="1">
      <c r="A230" s="54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</row>
    <row r="231" spans="1:24" ht="15.75" customHeight="1">
      <c r="A231" s="54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</row>
    <row r="232" spans="1:24" ht="15.75" customHeight="1">
      <c r="A232" s="54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</row>
    <row r="233" spans="1:24" ht="15.75" customHeight="1">
      <c r="A233" s="54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</row>
    <row r="234" spans="1:24" ht="15.75" customHeight="1">
      <c r="A234" s="54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</row>
    <row r="235" spans="1:24" ht="15.75" customHeight="1">
      <c r="A235" s="54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</row>
    <row r="236" spans="1:24" ht="15.75" customHeight="1">
      <c r="A236" s="54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</row>
    <row r="237" spans="1:24" ht="15.75" customHeight="1">
      <c r="A237" s="54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</row>
    <row r="238" spans="1:24" ht="15.75" customHeight="1">
      <c r="A238" s="54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</row>
    <row r="239" spans="1:24" ht="15.75" customHeight="1">
      <c r="A239" s="54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</row>
    <row r="240" spans="1:24" ht="15.75" customHeight="1">
      <c r="A240" s="54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</row>
    <row r="241" spans="1:24" ht="15.75" customHeight="1">
      <c r="A241" s="54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</row>
    <row r="242" spans="1:24" ht="15.75" customHeight="1">
      <c r="A242" s="54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</row>
    <row r="243" spans="1:24" ht="15.75" customHeight="1">
      <c r="A243" s="54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</row>
    <row r="244" spans="1:24" ht="15.75" customHeight="1">
      <c r="A244" s="54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</row>
    <row r="245" spans="1:24" ht="15.75" customHeight="1">
      <c r="A245" s="54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</row>
    <row r="246" spans="1:24" ht="15.75" customHeight="1">
      <c r="A246" s="54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</row>
    <row r="247" spans="1:24" ht="15.75" customHeight="1">
      <c r="A247" s="54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</row>
    <row r="248" spans="1:24" ht="15.75" customHeight="1">
      <c r="A248" s="54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</row>
    <row r="249" spans="1:24" ht="15.75" customHeight="1">
      <c r="A249" s="54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</row>
    <row r="250" spans="1:24" ht="15.75" customHeight="1">
      <c r="A250" s="54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</row>
    <row r="251" spans="1:24" ht="15.75" customHeight="1">
      <c r="A251" s="54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</row>
    <row r="252" spans="1:24" ht="15.75" customHeight="1">
      <c r="A252" s="54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</row>
    <row r="253" spans="1:24" ht="15.75" customHeight="1">
      <c r="A253" s="54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</row>
    <row r="254" spans="1:24" ht="15.75" customHeight="1">
      <c r="A254" s="54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</row>
    <row r="255" spans="1:24" ht="15.75" customHeight="1">
      <c r="A255" s="54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</row>
    <row r="256" spans="1:24" ht="15.75" customHeight="1">
      <c r="A256" s="54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</row>
    <row r="257" spans="1:24" ht="15.75" customHeight="1">
      <c r="A257" s="54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</row>
    <row r="258" spans="1:24" ht="15.75" customHeight="1">
      <c r="A258" s="54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</row>
    <row r="259" spans="1:24" ht="15.75" customHeight="1">
      <c r="A259" s="54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</row>
    <row r="260" spans="1:24" ht="15.75" customHeight="1">
      <c r="A260" s="54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</row>
    <row r="261" spans="1:24" ht="15.75" customHeight="1">
      <c r="A261" s="54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</row>
    <row r="262" spans="1:24" ht="15.75" customHeight="1">
      <c r="A262" s="54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</row>
    <row r="263" spans="1:24" ht="15.75" customHeight="1">
      <c r="A263" s="54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</row>
    <row r="264" spans="1:24" ht="15.75" customHeight="1">
      <c r="A264" s="54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</row>
    <row r="265" spans="1:24" ht="15.75" customHeight="1">
      <c r="A265" s="54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</row>
    <row r="266" spans="1:24" ht="15.75" customHeight="1">
      <c r="A266" s="54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</row>
    <row r="267" spans="1:24" ht="15.75" customHeight="1">
      <c r="A267" s="54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</row>
    <row r="268" spans="1:24" ht="15.75" customHeight="1">
      <c r="A268" s="54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</row>
    <row r="269" spans="1:24" ht="15.75" customHeight="1">
      <c r="A269" s="54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</row>
    <row r="270" spans="1:24" ht="15.75" customHeight="1">
      <c r="A270" s="54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</row>
    <row r="271" spans="1:24" ht="15.75" customHeight="1">
      <c r="A271" s="54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</row>
    <row r="272" spans="1:24" ht="15.75" customHeight="1">
      <c r="A272" s="54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</row>
    <row r="273" spans="1:24" ht="15.75" customHeight="1">
      <c r="A273" s="54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</row>
    <row r="274" spans="1:24" ht="15.75" customHeight="1">
      <c r="A274" s="54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</row>
    <row r="275" spans="1:24" ht="15.75" customHeight="1">
      <c r="A275" s="54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</row>
    <row r="276" spans="1:24" ht="15.75" customHeight="1">
      <c r="A276" s="54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</row>
    <row r="277" spans="1:24" ht="15.75" customHeight="1">
      <c r="A277" s="54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</row>
    <row r="278" spans="1:24" ht="15.75" customHeight="1">
      <c r="A278" s="54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</row>
    <row r="279" spans="1:24" ht="15.75" customHeight="1">
      <c r="A279" s="54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</row>
    <row r="280" spans="1:24" ht="15.75" customHeight="1">
      <c r="A280" s="54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</row>
    <row r="281" spans="1:24" ht="15.75" customHeight="1">
      <c r="A281" s="54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</row>
    <row r="282" spans="1:24" ht="15.75" customHeight="1">
      <c r="A282" s="54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</row>
    <row r="283" spans="1:24" ht="15.75" customHeight="1">
      <c r="A283" s="54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</row>
    <row r="284" spans="1:24" ht="15.75" customHeight="1">
      <c r="A284" s="54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</row>
    <row r="285" spans="1:24" ht="15.75" customHeight="1">
      <c r="A285" s="54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</row>
    <row r="286" spans="1:24" ht="15.75" customHeight="1">
      <c r="A286" s="54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</row>
    <row r="287" spans="1:24" ht="15.75" customHeight="1">
      <c r="A287" s="54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</row>
    <row r="288" spans="1:24" ht="15.75" customHeight="1">
      <c r="A288" s="54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</row>
    <row r="289" spans="1:24" ht="15.75" customHeight="1">
      <c r="A289" s="54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</row>
    <row r="290" spans="1:24" ht="15.75" customHeight="1">
      <c r="A290" s="54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</row>
    <row r="291" spans="1:24" ht="15.75" customHeight="1">
      <c r="A291" s="54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</row>
    <row r="292" spans="1:24" ht="15.75" customHeight="1">
      <c r="A292" s="54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</row>
    <row r="293" spans="1:24" ht="15.75" customHeight="1">
      <c r="A293" s="54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</row>
    <row r="294" spans="1:24" ht="15.75" customHeight="1">
      <c r="A294" s="54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</row>
    <row r="295" spans="1:24" ht="15.75" customHeight="1">
      <c r="A295" s="54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</row>
    <row r="296" spans="1:24" ht="15.75" customHeight="1">
      <c r="A296" s="54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</row>
    <row r="297" spans="1:24" ht="15.75" customHeight="1">
      <c r="A297" s="54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</row>
    <row r="298" spans="1:24" ht="15.75" customHeight="1">
      <c r="A298" s="54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</row>
    <row r="299" spans="1:24" ht="15.75" customHeight="1">
      <c r="A299" s="54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</row>
    <row r="300" spans="1:24" ht="15.75" customHeight="1">
      <c r="A300" s="54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</row>
    <row r="301" spans="1:24" ht="15.75" customHeight="1">
      <c r="A301" s="54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</row>
    <row r="302" spans="1:24" ht="15.75" customHeight="1">
      <c r="A302" s="54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</row>
    <row r="303" spans="1:24" ht="15.75" customHeight="1">
      <c r="A303" s="54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</row>
    <row r="304" spans="1:24" ht="15.75" customHeight="1">
      <c r="A304" s="54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</row>
    <row r="305" spans="1:24" ht="15.75" customHeight="1">
      <c r="A305" s="54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</row>
    <row r="306" spans="1:24" ht="15.75" customHeight="1">
      <c r="A306" s="54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</row>
    <row r="307" spans="1:24" ht="15.75" customHeight="1">
      <c r="A307" s="54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</row>
    <row r="308" spans="1:24" ht="15.75" customHeight="1">
      <c r="A308" s="54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</row>
    <row r="309" spans="1:24" ht="15.75" customHeight="1">
      <c r="A309" s="54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</row>
    <row r="310" spans="1:24" ht="15.75" customHeight="1">
      <c r="A310" s="54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</row>
    <row r="311" spans="1:24" ht="15.75" customHeight="1">
      <c r="A311" s="54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</row>
    <row r="312" spans="1:24" ht="15.75" customHeight="1">
      <c r="A312" s="54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</row>
    <row r="313" spans="1:24" ht="15.75" customHeight="1">
      <c r="A313" s="54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</row>
    <row r="314" spans="1:24" ht="15.75" customHeight="1">
      <c r="A314" s="54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</row>
    <row r="315" spans="1:24" ht="15.75" customHeight="1">
      <c r="A315" s="54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</row>
    <row r="316" spans="1:24" ht="15.75" customHeight="1">
      <c r="A316" s="54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</row>
    <row r="317" spans="1:24" ht="15.75" customHeight="1">
      <c r="A317" s="54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</row>
    <row r="318" spans="1:24" ht="15.75" customHeight="1">
      <c r="A318" s="54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</row>
    <row r="319" spans="1:24" ht="15.75" customHeight="1">
      <c r="A319" s="54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</row>
    <row r="320" spans="1:24" ht="15.75" customHeight="1">
      <c r="A320" s="54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</row>
    <row r="321" spans="1:24" ht="15.75" customHeight="1">
      <c r="A321" s="54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</row>
    <row r="322" spans="1:24" ht="15.75" customHeight="1">
      <c r="A322" s="54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</row>
    <row r="323" spans="1:24" ht="15.75" customHeight="1">
      <c r="A323" s="54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</row>
    <row r="324" spans="1:24" ht="15.75" customHeight="1">
      <c r="A324" s="54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</row>
    <row r="325" spans="1:24" ht="15.75" customHeight="1">
      <c r="A325" s="54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</row>
    <row r="326" spans="1:24" ht="15.75" customHeight="1">
      <c r="A326" s="54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</row>
    <row r="327" spans="1:24" ht="15.75" customHeight="1">
      <c r="A327" s="54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</row>
    <row r="328" spans="1:24" ht="15.75" customHeight="1">
      <c r="A328" s="54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</row>
    <row r="329" spans="1:24" ht="15.75" customHeight="1">
      <c r="A329" s="54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</row>
    <row r="330" spans="1:24" ht="15.75" customHeight="1">
      <c r="A330" s="54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</row>
    <row r="331" spans="1:24" ht="15.75" customHeight="1">
      <c r="A331" s="54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</row>
    <row r="332" spans="1:24" ht="15.75" customHeight="1">
      <c r="A332" s="54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</row>
    <row r="333" spans="1:24" ht="15.75" customHeight="1">
      <c r="A333" s="54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</row>
    <row r="334" spans="1:24" ht="15.75" customHeight="1">
      <c r="A334" s="54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</row>
    <row r="335" spans="1:24" ht="15.75" customHeight="1">
      <c r="A335" s="54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</row>
    <row r="336" spans="1:24" ht="15.75" customHeight="1">
      <c r="A336" s="54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</row>
    <row r="337" spans="1:24" ht="15.75" customHeight="1">
      <c r="A337" s="54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</row>
    <row r="338" spans="1:24" ht="15.75" customHeight="1">
      <c r="A338" s="54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</row>
    <row r="339" spans="1:24" ht="15.75" customHeight="1">
      <c r="A339" s="54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</row>
    <row r="340" spans="1:24" ht="15.75" customHeight="1">
      <c r="A340" s="54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</row>
    <row r="341" spans="1:24" ht="15.75" customHeight="1">
      <c r="A341" s="54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</row>
    <row r="342" spans="1:24" ht="15.75" customHeight="1">
      <c r="A342" s="54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</row>
    <row r="343" spans="1:24" ht="15.75" customHeight="1">
      <c r="A343" s="54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</row>
    <row r="344" spans="1:24" ht="15.75" customHeight="1">
      <c r="A344" s="54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</row>
    <row r="345" spans="1:24" ht="15.75" customHeight="1">
      <c r="A345" s="54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</row>
    <row r="346" spans="1:24" ht="15.75" customHeight="1">
      <c r="A346" s="54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</row>
    <row r="347" spans="1:24" ht="15.75" customHeight="1">
      <c r="A347" s="54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</row>
    <row r="348" spans="1:24" ht="15.75" customHeight="1">
      <c r="A348" s="54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</row>
    <row r="349" spans="1:24" ht="15.75" customHeight="1">
      <c r="A349" s="54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</row>
    <row r="350" spans="1:24" ht="15.75" customHeight="1">
      <c r="A350" s="54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</row>
    <row r="351" spans="1:24" ht="15.75" customHeight="1">
      <c r="A351" s="54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</row>
    <row r="352" spans="1:24" ht="15.75" customHeight="1">
      <c r="A352" s="54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</row>
    <row r="353" spans="1:24" ht="15.75" customHeight="1">
      <c r="A353" s="54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</row>
    <row r="354" spans="1:24" ht="15.75" customHeight="1">
      <c r="A354" s="54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</row>
    <row r="355" spans="1:24" ht="15.75" customHeight="1">
      <c r="A355" s="54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</row>
    <row r="356" spans="1:24" ht="15.75" customHeight="1">
      <c r="A356" s="54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</row>
    <row r="357" spans="1:24" ht="15.75" customHeight="1">
      <c r="A357" s="54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</row>
    <row r="358" spans="1:24" ht="15.75" customHeight="1">
      <c r="A358" s="54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</row>
    <row r="359" spans="1:24" ht="15.75" customHeight="1">
      <c r="A359" s="54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</row>
    <row r="360" spans="1:24" ht="15.75" customHeight="1">
      <c r="A360" s="54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</row>
    <row r="361" spans="1:24" ht="15.75" customHeight="1">
      <c r="A361" s="54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</row>
    <row r="362" spans="1:24" ht="15.75" customHeight="1">
      <c r="A362" s="54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</row>
    <row r="363" spans="1:24" ht="15.75" customHeight="1">
      <c r="A363" s="54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</row>
    <row r="364" spans="1:24" ht="15.75" customHeight="1">
      <c r="A364" s="54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</row>
    <row r="365" spans="1:24" ht="15.75" customHeight="1">
      <c r="A365" s="54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</row>
    <row r="366" spans="1:24" ht="15.75" customHeight="1">
      <c r="A366" s="54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</row>
    <row r="367" spans="1:24" ht="15.75" customHeight="1">
      <c r="A367" s="54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</row>
    <row r="368" spans="1:24" ht="15.75" customHeight="1">
      <c r="A368" s="54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</row>
    <row r="369" spans="1:24" ht="15.75" customHeight="1">
      <c r="A369" s="54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</row>
    <row r="370" spans="1:24" ht="15.75" customHeight="1">
      <c r="A370" s="54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</row>
    <row r="371" spans="1:24" ht="15.75" customHeight="1">
      <c r="A371" s="54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</row>
    <row r="372" spans="1:24" ht="15.75" customHeight="1">
      <c r="A372" s="54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</row>
    <row r="373" spans="1:24" ht="15.75" customHeight="1">
      <c r="A373" s="54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</row>
    <row r="374" spans="1:24" ht="15.75" customHeight="1">
      <c r="A374" s="54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</row>
    <row r="375" spans="1:24" ht="15.75" customHeight="1">
      <c r="A375" s="54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</row>
    <row r="376" spans="1:24" ht="15.75" customHeight="1">
      <c r="A376" s="54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</row>
    <row r="377" spans="1:24" ht="15.75" customHeight="1">
      <c r="A377" s="54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</row>
    <row r="378" spans="1:24" ht="15.75" customHeight="1">
      <c r="A378" s="54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</row>
    <row r="379" spans="1:24" ht="15.75" customHeight="1">
      <c r="A379" s="54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</row>
    <row r="380" spans="1:24" ht="15.75" customHeight="1">
      <c r="A380" s="54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</row>
    <row r="381" spans="1:24" ht="15.75" customHeight="1">
      <c r="A381" s="54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</row>
    <row r="382" spans="1:24" ht="15.75" customHeight="1">
      <c r="A382" s="54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</row>
    <row r="383" spans="1:24" ht="15.75" customHeight="1">
      <c r="A383" s="54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</row>
    <row r="384" spans="1:24" ht="15.75" customHeight="1">
      <c r="A384" s="54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</row>
    <row r="385" spans="1:24" ht="15.75" customHeight="1">
      <c r="A385" s="54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</row>
    <row r="386" spans="1:24" ht="15.75" customHeight="1">
      <c r="A386" s="54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</row>
    <row r="387" spans="1:24" ht="15.75" customHeight="1">
      <c r="A387" s="54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</row>
    <row r="388" spans="1:24" ht="15.75" customHeight="1">
      <c r="A388" s="54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</row>
    <row r="389" spans="1:24" ht="15.75" customHeight="1">
      <c r="A389" s="54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</row>
    <row r="390" spans="1:24" ht="15.75" customHeight="1">
      <c r="A390" s="54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</row>
    <row r="391" spans="1:24" ht="15.75" customHeight="1">
      <c r="A391" s="54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</row>
    <row r="392" spans="1:24" ht="15.75" customHeight="1">
      <c r="A392" s="54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</row>
    <row r="393" spans="1:24" ht="15.75" customHeight="1">
      <c r="A393" s="54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</row>
    <row r="394" spans="1:24" ht="15.75" customHeight="1">
      <c r="A394" s="54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</row>
    <row r="395" spans="1:24" ht="15.75" customHeight="1">
      <c r="A395" s="54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</row>
    <row r="396" spans="1:24" ht="15.75" customHeight="1">
      <c r="A396" s="54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</row>
    <row r="397" spans="1:24" ht="15.75" customHeight="1">
      <c r="A397" s="54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</row>
    <row r="398" spans="1:24" ht="15.75" customHeight="1">
      <c r="A398" s="54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</row>
    <row r="399" spans="1:24" ht="15.75" customHeight="1">
      <c r="A399" s="54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</row>
    <row r="400" spans="1:24" ht="15.75" customHeight="1">
      <c r="A400" s="54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</row>
    <row r="401" spans="1:24" ht="15.75" customHeight="1">
      <c r="A401" s="54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</row>
    <row r="402" spans="1:24" ht="15.75" customHeight="1">
      <c r="A402" s="54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</row>
    <row r="403" spans="1:24" ht="15.75" customHeight="1">
      <c r="A403" s="54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</row>
    <row r="404" spans="1:24" ht="15.75" customHeight="1">
      <c r="A404" s="54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</row>
    <row r="405" spans="1:24" ht="15.75" customHeight="1">
      <c r="A405" s="54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</row>
    <row r="406" spans="1:24" ht="15.75" customHeight="1">
      <c r="A406" s="54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</row>
    <row r="407" spans="1:24" ht="15.75" customHeight="1">
      <c r="A407" s="54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</row>
    <row r="408" spans="1:24" ht="15.75" customHeight="1">
      <c r="A408" s="54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</row>
    <row r="409" spans="1:24" ht="15.75" customHeight="1">
      <c r="A409" s="54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</row>
    <row r="410" spans="1:24" ht="15.75" customHeight="1">
      <c r="A410" s="54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</row>
    <row r="411" spans="1:24" ht="15.75" customHeight="1">
      <c r="A411" s="54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</row>
    <row r="412" spans="1:24" ht="15.75" customHeight="1">
      <c r="A412" s="54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</row>
    <row r="413" spans="1:24" ht="15.75" customHeight="1">
      <c r="A413" s="54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</row>
    <row r="414" spans="1:24" ht="15.75" customHeight="1">
      <c r="A414" s="54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</row>
    <row r="415" spans="1:24" ht="15.75" customHeight="1">
      <c r="A415" s="54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</row>
    <row r="416" spans="1:24" ht="15.75" customHeight="1">
      <c r="A416" s="54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</row>
    <row r="417" spans="1:24" ht="15.75" customHeight="1">
      <c r="A417" s="54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</row>
    <row r="418" spans="1:24" ht="15.75" customHeight="1">
      <c r="A418" s="54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</row>
    <row r="419" spans="1:24" ht="15.75" customHeight="1">
      <c r="A419" s="54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</row>
    <row r="420" spans="1:24" ht="15.75" customHeight="1">
      <c r="A420" s="54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</row>
    <row r="421" spans="1:24" ht="15.75" customHeight="1">
      <c r="A421" s="54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</row>
    <row r="422" spans="1:24" ht="15.75" customHeight="1">
      <c r="A422" s="54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</row>
    <row r="423" spans="1:24" ht="15.75" customHeight="1">
      <c r="A423" s="54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</row>
    <row r="424" spans="1:24" ht="15.75" customHeight="1">
      <c r="A424" s="54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</row>
    <row r="425" spans="1:24" ht="15.75" customHeight="1">
      <c r="A425" s="54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</row>
    <row r="426" spans="1:24" ht="15.75" customHeight="1">
      <c r="A426" s="54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</row>
    <row r="427" spans="1:24" ht="15.75" customHeight="1">
      <c r="A427" s="54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</row>
    <row r="428" spans="1:24" ht="15.75" customHeight="1">
      <c r="A428" s="54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</row>
    <row r="429" spans="1:24" ht="15.75" customHeight="1">
      <c r="A429" s="54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</row>
    <row r="430" spans="1:24" ht="15.75" customHeight="1">
      <c r="A430" s="54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</row>
    <row r="431" spans="1:24" ht="15.75" customHeight="1">
      <c r="A431" s="54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</row>
    <row r="432" spans="1:24" ht="15.75" customHeight="1">
      <c r="A432" s="54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</row>
    <row r="433" spans="1:24" ht="15.75" customHeight="1">
      <c r="A433" s="54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</row>
    <row r="434" spans="1:24" ht="15.75" customHeight="1">
      <c r="A434" s="54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</row>
    <row r="435" spans="1:24" ht="15.75" customHeight="1">
      <c r="A435" s="54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</row>
    <row r="436" spans="1:24" ht="15.75" customHeight="1">
      <c r="A436" s="54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</row>
    <row r="437" spans="1:24" ht="15.75" customHeight="1">
      <c r="A437" s="54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</row>
    <row r="438" spans="1:24" ht="15.75" customHeight="1">
      <c r="A438" s="54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</row>
    <row r="439" spans="1:24" ht="15.75" customHeight="1">
      <c r="A439" s="54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</row>
    <row r="440" spans="1:24" ht="15.75" customHeight="1">
      <c r="A440" s="54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</row>
    <row r="441" spans="1:24" ht="15.75" customHeight="1">
      <c r="A441" s="54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</row>
    <row r="442" spans="1:24" ht="15.75" customHeight="1">
      <c r="A442" s="54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</row>
    <row r="443" spans="1:24" ht="15.75" customHeight="1">
      <c r="A443" s="54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</row>
    <row r="444" spans="1:24" ht="15.75" customHeight="1">
      <c r="A444" s="54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</row>
    <row r="445" spans="1:24" ht="15.75" customHeight="1">
      <c r="A445" s="54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</row>
    <row r="446" spans="1:24" ht="15.75" customHeight="1">
      <c r="A446" s="54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</row>
    <row r="447" spans="1:24" ht="15.75" customHeight="1">
      <c r="A447" s="54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</row>
    <row r="448" spans="1:24" ht="15.75" customHeight="1">
      <c r="A448" s="54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</row>
    <row r="449" spans="1:24" ht="15.75" customHeight="1">
      <c r="A449" s="54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</row>
    <row r="450" spans="1:24" ht="15.75" customHeight="1">
      <c r="A450" s="54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</row>
    <row r="451" spans="1:24" ht="15.75" customHeight="1">
      <c r="A451" s="54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</row>
    <row r="452" spans="1:24" ht="15.75" customHeight="1">
      <c r="A452" s="54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</row>
    <row r="453" spans="1:24" ht="15.75" customHeight="1">
      <c r="A453" s="54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</row>
    <row r="454" spans="1:24" ht="15.75" customHeight="1">
      <c r="A454" s="54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</row>
    <row r="455" spans="1:24" ht="15.75" customHeight="1">
      <c r="A455" s="54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</row>
    <row r="456" spans="1:24" ht="15.75" customHeight="1">
      <c r="A456" s="54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</row>
    <row r="457" spans="1:24" ht="15.75" customHeight="1">
      <c r="A457" s="54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</row>
    <row r="458" spans="1:24" ht="15.75" customHeight="1">
      <c r="A458" s="54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</row>
    <row r="459" spans="1:24" ht="15.75" customHeight="1">
      <c r="A459" s="54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</row>
    <row r="460" spans="1:24" ht="15.75" customHeight="1">
      <c r="A460" s="54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</row>
    <row r="461" spans="1:24" ht="15.75" customHeight="1">
      <c r="A461" s="54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</row>
    <row r="462" spans="1:24" ht="15.75" customHeight="1">
      <c r="A462" s="54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</row>
    <row r="463" spans="1:24" ht="15.75" customHeight="1">
      <c r="A463" s="54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</row>
    <row r="464" spans="1:24" ht="15.75" customHeight="1">
      <c r="A464" s="54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</row>
    <row r="465" spans="1:24" ht="15.75" customHeight="1">
      <c r="A465" s="54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</row>
    <row r="466" spans="1:24" ht="15.75" customHeight="1">
      <c r="A466" s="54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</row>
    <row r="467" spans="1:24" ht="15.75" customHeight="1">
      <c r="A467" s="54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</row>
    <row r="468" spans="1:24" ht="15.75" customHeight="1">
      <c r="A468" s="54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</row>
    <row r="469" spans="1:24" ht="15.75" customHeight="1">
      <c r="A469" s="54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</row>
    <row r="470" spans="1:24" ht="15.75" customHeight="1">
      <c r="A470" s="54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</row>
    <row r="471" spans="1:24" ht="15.75" customHeight="1">
      <c r="A471" s="54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</row>
    <row r="472" spans="1:24" ht="15.75" customHeight="1">
      <c r="A472" s="54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</row>
    <row r="473" spans="1:24" ht="15.75" customHeight="1">
      <c r="A473" s="54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</row>
    <row r="474" spans="1:24" ht="15.75" customHeight="1">
      <c r="A474" s="54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</row>
    <row r="475" spans="1:24" ht="15.75" customHeight="1">
      <c r="A475" s="54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</row>
    <row r="476" spans="1:24" ht="15.75" customHeight="1">
      <c r="A476" s="54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</row>
    <row r="477" spans="1:24" ht="15.75" customHeight="1">
      <c r="A477" s="54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</row>
    <row r="478" spans="1:24" ht="15.75" customHeight="1">
      <c r="A478" s="54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</row>
    <row r="479" spans="1:24" ht="15.75" customHeight="1">
      <c r="A479" s="54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</row>
    <row r="480" spans="1:24" ht="15.75" customHeight="1">
      <c r="A480" s="54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</row>
    <row r="481" spans="1:24" ht="15.75" customHeight="1">
      <c r="A481" s="54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</row>
    <row r="482" spans="1:24" ht="15.75" customHeight="1">
      <c r="A482" s="54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</row>
    <row r="483" spans="1:24" ht="15.75" customHeight="1">
      <c r="A483" s="54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</row>
    <row r="484" spans="1:24" ht="15.75" customHeight="1">
      <c r="A484" s="54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</row>
    <row r="485" spans="1:24" ht="15.75" customHeight="1">
      <c r="A485" s="54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</row>
    <row r="486" spans="1:24" ht="15.75" customHeight="1">
      <c r="A486" s="54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</row>
    <row r="487" spans="1:24" ht="15.75" customHeight="1">
      <c r="A487" s="54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</row>
    <row r="488" spans="1:24" ht="15.75" customHeight="1">
      <c r="A488" s="54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</row>
    <row r="489" spans="1:24" ht="15.75" customHeight="1">
      <c r="A489" s="54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</row>
    <row r="490" spans="1:24" ht="15.75" customHeight="1">
      <c r="A490" s="54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</row>
    <row r="491" spans="1:24" ht="15.75" customHeight="1">
      <c r="A491" s="54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</row>
    <row r="492" spans="1:24" ht="15.75" customHeight="1">
      <c r="A492" s="54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</row>
    <row r="493" spans="1:24" ht="15.75" customHeight="1">
      <c r="A493" s="54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</row>
    <row r="494" spans="1:24" ht="15.75" customHeight="1">
      <c r="A494" s="54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</row>
    <row r="495" spans="1:24" ht="15.75" customHeight="1">
      <c r="A495" s="54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</row>
    <row r="496" spans="1:24" ht="15.75" customHeight="1">
      <c r="A496" s="54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</row>
    <row r="497" spans="1:24" ht="15.75" customHeight="1">
      <c r="A497" s="54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</row>
    <row r="498" spans="1:24" ht="15.75" customHeight="1">
      <c r="A498" s="54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</row>
    <row r="499" spans="1:24" ht="15.75" customHeight="1">
      <c r="A499" s="54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</row>
    <row r="500" spans="1:24" ht="15.75" customHeight="1">
      <c r="A500" s="54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</row>
    <row r="501" spans="1:24" ht="15.75" customHeight="1">
      <c r="A501" s="54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</row>
    <row r="502" spans="1:24" ht="15.75" customHeight="1">
      <c r="A502" s="54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</row>
    <row r="503" spans="1:24" ht="15.75" customHeight="1">
      <c r="A503" s="54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</row>
    <row r="504" spans="1:24" ht="15.75" customHeight="1">
      <c r="A504" s="54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</row>
    <row r="505" spans="1:24" ht="15.75" customHeight="1">
      <c r="A505" s="54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</row>
    <row r="506" spans="1:24" ht="15.75" customHeight="1">
      <c r="A506" s="54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</row>
    <row r="507" spans="1:24" ht="15.75" customHeight="1">
      <c r="A507" s="54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</row>
    <row r="508" spans="1:24" ht="15.75" customHeight="1">
      <c r="A508" s="54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</row>
    <row r="509" spans="1:24" ht="15.75" customHeight="1">
      <c r="A509" s="54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</row>
    <row r="510" spans="1:24" ht="15.75" customHeight="1">
      <c r="A510" s="54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</row>
    <row r="511" spans="1:24" ht="15.75" customHeight="1">
      <c r="A511" s="54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</row>
    <row r="512" spans="1:24" ht="15.75" customHeight="1">
      <c r="A512" s="54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</row>
    <row r="513" spans="1:24" ht="15.75" customHeight="1">
      <c r="A513" s="54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</row>
    <row r="514" spans="1:24" ht="15.75" customHeight="1">
      <c r="A514" s="54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</row>
    <row r="515" spans="1:24" ht="15.75" customHeight="1">
      <c r="A515" s="54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</row>
    <row r="516" spans="1:24" ht="15.75" customHeight="1">
      <c r="A516" s="54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</row>
    <row r="517" spans="1:24" ht="15.75" customHeight="1">
      <c r="A517" s="54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</row>
    <row r="518" spans="1:24" ht="15.75" customHeight="1">
      <c r="A518" s="54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</row>
    <row r="519" spans="1:24" ht="15.75" customHeight="1">
      <c r="A519" s="54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</row>
    <row r="520" spans="1:24" ht="15.75" customHeight="1">
      <c r="A520" s="54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</row>
    <row r="521" spans="1:24" ht="15.75" customHeight="1">
      <c r="A521" s="54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</row>
    <row r="522" spans="1:24" ht="15.75" customHeight="1">
      <c r="A522" s="54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</row>
    <row r="523" spans="1:24" ht="15.75" customHeight="1">
      <c r="A523" s="54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</row>
    <row r="524" spans="1:24" ht="15.75" customHeight="1">
      <c r="A524" s="54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</row>
    <row r="525" spans="1:24" ht="15.75" customHeight="1">
      <c r="A525" s="54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</row>
    <row r="526" spans="1:24" ht="15.75" customHeight="1">
      <c r="A526" s="54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</row>
    <row r="527" spans="1:24" ht="15.75" customHeight="1">
      <c r="A527" s="54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</row>
    <row r="528" spans="1:24" ht="15.75" customHeight="1">
      <c r="A528" s="54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</row>
    <row r="529" spans="1:24" ht="15.75" customHeight="1">
      <c r="A529" s="54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</row>
    <row r="530" spans="1:24" ht="15.75" customHeight="1">
      <c r="A530" s="54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</row>
    <row r="531" spans="1:24" ht="15.75" customHeight="1">
      <c r="A531" s="54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</row>
    <row r="532" spans="1:24" ht="15.75" customHeight="1">
      <c r="A532" s="54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</row>
    <row r="533" spans="1:24" ht="15.75" customHeight="1">
      <c r="A533" s="54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</row>
    <row r="534" spans="1:24" ht="15.75" customHeight="1">
      <c r="A534" s="54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</row>
    <row r="535" spans="1:24" ht="15.75" customHeight="1">
      <c r="A535" s="54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</row>
    <row r="536" spans="1:24" ht="15.75" customHeight="1">
      <c r="A536" s="54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</row>
    <row r="537" spans="1:24" ht="15.75" customHeight="1">
      <c r="A537" s="54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</row>
    <row r="538" spans="1:24" ht="15.75" customHeight="1">
      <c r="A538" s="54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</row>
    <row r="539" spans="1:24" ht="15.75" customHeight="1">
      <c r="A539" s="54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</row>
    <row r="540" spans="1:24" ht="15.75" customHeight="1">
      <c r="A540" s="54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</row>
    <row r="541" spans="1:24" ht="15.75" customHeight="1">
      <c r="A541" s="54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</row>
    <row r="542" spans="1:24" ht="15.75" customHeight="1">
      <c r="A542" s="54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</row>
    <row r="543" spans="1:24" ht="15.75" customHeight="1">
      <c r="A543" s="54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</row>
    <row r="544" spans="1:24" ht="15.75" customHeight="1">
      <c r="A544" s="54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</row>
    <row r="545" spans="1:24" ht="15.75" customHeight="1">
      <c r="A545" s="54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</row>
    <row r="546" spans="1:24" ht="15.75" customHeight="1">
      <c r="A546" s="54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</row>
    <row r="547" spans="1:24" ht="15.75" customHeight="1">
      <c r="A547" s="54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</row>
    <row r="548" spans="1:24" ht="15.75" customHeight="1">
      <c r="A548" s="54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</row>
    <row r="549" spans="1:24" ht="15.75" customHeight="1">
      <c r="A549" s="54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</row>
    <row r="550" spans="1:24" ht="15.75" customHeight="1">
      <c r="A550" s="54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</row>
    <row r="551" spans="1:24" ht="15.75" customHeight="1">
      <c r="A551" s="54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</row>
    <row r="552" spans="1:24" ht="15.75" customHeight="1">
      <c r="A552" s="54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</row>
    <row r="553" spans="1:24" ht="15.75" customHeight="1">
      <c r="A553" s="54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</row>
    <row r="554" spans="1:24" ht="15.75" customHeight="1">
      <c r="A554" s="54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</row>
    <row r="555" spans="1:24" ht="15.75" customHeight="1">
      <c r="A555" s="54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</row>
    <row r="556" spans="1:24" ht="15.75" customHeight="1">
      <c r="A556" s="54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</row>
    <row r="557" spans="1:24" ht="15.75" customHeight="1">
      <c r="A557" s="54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</row>
    <row r="558" spans="1:24" ht="15.75" customHeight="1">
      <c r="A558" s="54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</row>
    <row r="559" spans="1:24" ht="15.75" customHeight="1">
      <c r="A559" s="54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</row>
    <row r="560" spans="1:24" ht="15.75" customHeight="1">
      <c r="A560" s="54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</row>
    <row r="561" spans="1:24" ht="15.75" customHeight="1">
      <c r="A561" s="54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</row>
    <row r="562" spans="1:24" ht="15.75" customHeight="1">
      <c r="A562" s="54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</row>
    <row r="563" spans="1:24" ht="15.75" customHeight="1">
      <c r="A563" s="54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</row>
    <row r="564" spans="1:24" ht="15.75" customHeight="1">
      <c r="A564" s="54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</row>
    <row r="565" spans="1:24" ht="15.75" customHeight="1">
      <c r="A565" s="54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</row>
    <row r="566" spans="1:24" ht="15.75" customHeight="1">
      <c r="A566" s="54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</row>
    <row r="567" spans="1:24" ht="15.75" customHeight="1">
      <c r="A567" s="54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</row>
    <row r="568" spans="1:24" ht="15.75" customHeight="1">
      <c r="A568" s="54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</row>
    <row r="569" spans="1:24" ht="15.75" customHeight="1">
      <c r="A569" s="54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</row>
    <row r="570" spans="1:24" ht="15.75" customHeight="1">
      <c r="A570" s="54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</row>
    <row r="571" spans="1:24" ht="15.75" customHeight="1">
      <c r="A571" s="54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</row>
    <row r="572" spans="1:24" ht="15.75" customHeight="1">
      <c r="A572" s="54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</row>
    <row r="573" spans="1:24" ht="15.75" customHeight="1">
      <c r="A573" s="54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</row>
    <row r="574" spans="1:24" ht="15.75" customHeight="1">
      <c r="A574" s="54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</row>
    <row r="575" spans="1:24" ht="15.75" customHeight="1">
      <c r="A575" s="54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</row>
    <row r="576" spans="1:24" ht="15.75" customHeight="1">
      <c r="A576" s="54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</row>
    <row r="577" spans="1:24" ht="15.75" customHeight="1">
      <c r="A577" s="54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</row>
    <row r="578" spans="1:24" ht="15.75" customHeight="1">
      <c r="A578" s="54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</row>
    <row r="579" spans="1:24" ht="15.75" customHeight="1">
      <c r="A579" s="54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</row>
    <row r="580" spans="1:24" ht="15.75" customHeight="1">
      <c r="A580" s="54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</row>
    <row r="581" spans="1:24" ht="15.75" customHeight="1">
      <c r="A581" s="54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</row>
    <row r="582" spans="1:24" ht="15.75" customHeight="1">
      <c r="A582" s="54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</row>
    <row r="583" spans="1:24" ht="15.75" customHeight="1">
      <c r="A583" s="54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</row>
    <row r="584" spans="1:24" ht="15.75" customHeight="1">
      <c r="A584" s="54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</row>
    <row r="585" spans="1:24" ht="15.75" customHeight="1">
      <c r="A585" s="54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</row>
    <row r="586" spans="1:24" ht="15.75" customHeight="1">
      <c r="A586" s="54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</row>
    <row r="587" spans="1:24" ht="15.75" customHeight="1">
      <c r="A587" s="54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</row>
    <row r="588" spans="1:24" ht="15.75" customHeight="1">
      <c r="A588" s="54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</row>
    <row r="589" spans="1:24" ht="15.75" customHeight="1">
      <c r="A589" s="54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</row>
    <row r="590" spans="1:24" ht="15.75" customHeight="1">
      <c r="A590" s="54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</row>
    <row r="591" spans="1:24" ht="15.75" customHeight="1">
      <c r="A591" s="54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</row>
    <row r="592" spans="1:24" ht="15.75" customHeight="1">
      <c r="A592" s="54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</row>
    <row r="593" spans="1:24" ht="15.75" customHeight="1">
      <c r="A593" s="54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</row>
    <row r="594" spans="1:24" ht="15.75" customHeight="1">
      <c r="A594" s="54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</row>
    <row r="595" spans="1:24" ht="15.75" customHeight="1">
      <c r="A595" s="54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</row>
    <row r="596" spans="1:24" ht="15.75" customHeight="1">
      <c r="A596" s="54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</row>
    <row r="597" spans="1:24" ht="15.75" customHeight="1">
      <c r="A597" s="54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</row>
    <row r="598" spans="1:24" ht="15.75" customHeight="1">
      <c r="A598" s="54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</row>
    <row r="599" spans="1:24" ht="15.75" customHeight="1">
      <c r="A599" s="54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</row>
    <row r="600" spans="1:24" ht="15.75" customHeight="1">
      <c r="A600" s="54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</row>
    <row r="601" spans="1:24" ht="15.75" customHeight="1">
      <c r="A601" s="54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</row>
    <row r="602" spans="1:24" ht="15.75" customHeight="1">
      <c r="A602" s="54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</row>
    <row r="603" spans="1:24" ht="15.75" customHeight="1">
      <c r="A603" s="54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</row>
    <row r="604" spans="1:24" ht="15.75" customHeight="1">
      <c r="A604" s="54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</row>
    <row r="605" spans="1:24" ht="15.75" customHeight="1">
      <c r="A605" s="54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</row>
    <row r="606" spans="1:24" ht="15.75" customHeight="1">
      <c r="A606" s="54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</row>
    <row r="607" spans="1:24" ht="15.75" customHeight="1">
      <c r="A607" s="54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</row>
    <row r="608" spans="1:24" ht="15.75" customHeight="1">
      <c r="A608" s="54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</row>
    <row r="609" spans="1:24" ht="15.75" customHeight="1">
      <c r="A609" s="54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</row>
    <row r="610" spans="1:24" ht="15.75" customHeight="1">
      <c r="A610" s="54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</row>
    <row r="611" spans="1:24" ht="15.75" customHeight="1">
      <c r="A611" s="54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</row>
    <row r="612" spans="1:24" ht="15.75" customHeight="1">
      <c r="A612" s="54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</row>
    <row r="613" spans="1:24" ht="15.75" customHeight="1">
      <c r="A613" s="54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</row>
    <row r="614" spans="1:24" ht="15.75" customHeight="1">
      <c r="A614" s="54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</row>
    <row r="615" spans="1:24" ht="15.75" customHeight="1">
      <c r="A615" s="54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</row>
    <row r="616" spans="1:24" ht="15.75" customHeight="1">
      <c r="A616" s="54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</row>
    <row r="617" spans="1:24" ht="15.75" customHeight="1">
      <c r="A617" s="54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</row>
    <row r="618" spans="1:24" ht="15.75" customHeight="1">
      <c r="A618" s="54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</row>
    <row r="619" spans="1:24" ht="15.75" customHeight="1">
      <c r="A619" s="54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</row>
    <row r="620" spans="1:24" ht="15.75" customHeight="1">
      <c r="A620" s="54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</row>
    <row r="621" spans="1:24" ht="15.75" customHeight="1">
      <c r="A621" s="54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</row>
    <row r="622" spans="1:24" ht="15.75" customHeight="1">
      <c r="A622" s="54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</row>
    <row r="623" spans="1:24" ht="15.75" customHeight="1">
      <c r="A623" s="54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</row>
    <row r="624" spans="1:24" ht="15.75" customHeight="1">
      <c r="A624" s="54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</row>
    <row r="625" spans="1:24" ht="15.75" customHeight="1">
      <c r="A625" s="54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</row>
    <row r="626" spans="1:24" ht="15.75" customHeight="1">
      <c r="A626" s="54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</row>
    <row r="627" spans="1:24" ht="15.75" customHeight="1">
      <c r="A627" s="54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</row>
    <row r="628" spans="1:24" ht="15.75" customHeight="1">
      <c r="A628" s="54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</row>
    <row r="629" spans="1:24" ht="15.75" customHeight="1">
      <c r="A629" s="54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</row>
    <row r="630" spans="1:24" ht="15.75" customHeight="1">
      <c r="A630" s="54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</row>
    <row r="631" spans="1:24" ht="15.75" customHeight="1">
      <c r="A631" s="54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</row>
    <row r="632" spans="1:24" ht="15.75" customHeight="1">
      <c r="A632" s="54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</row>
    <row r="633" spans="1:24" ht="15.75" customHeight="1">
      <c r="A633" s="54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</row>
    <row r="634" spans="1:24" ht="15.75" customHeight="1">
      <c r="A634" s="54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</row>
    <row r="635" spans="1:24" ht="15.75" customHeight="1">
      <c r="A635" s="54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</row>
    <row r="636" spans="1:24" ht="15.75" customHeight="1">
      <c r="A636" s="54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</row>
    <row r="637" spans="1:24" ht="15.75" customHeight="1">
      <c r="A637" s="54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</row>
    <row r="638" spans="1:24" ht="15.75" customHeight="1">
      <c r="A638" s="54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</row>
    <row r="639" spans="1:24" ht="15.75" customHeight="1">
      <c r="A639" s="54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</row>
    <row r="640" spans="1:24" ht="15.75" customHeight="1">
      <c r="A640" s="54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</row>
    <row r="641" spans="1:24" ht="15.75" customHeight="1">
      <c r="A641" s="54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</row>
    <row r="642" spans="1:24" ht="15.75" customHeight="1">
      <c r="A642" s="54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</row>
    <row r="643" spans="1:24" ht="15.75" customHeight="1">
      <c r="A643" s="54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</row>
    <row r="644" spans="1:24" ht="15.75" customHeight="1">
      <c r="A644" s="54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</row>
    <row r="645" spans="1:24" ht="15.75" customHeight="1">
      <c r="A645" s="54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</row>
    <row r="646" spans="1:24" ht="15.75" customHeight="1">
      <c r="A646" s="54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</row>
    <row r="647" spans="1:24" ht="15.75" customHeight="1">
      <c r="A647" s="54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</row>
    <row r="648" spans="1:24" ht="15.75" customHeight="1">
      <c r="A648" s="54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</row>
    <row r="649" spans="1:24" ht="15.75" customHeight="1">
      <c r="A649" s="54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</row>
    <row r="650" spans="1:24" ht="15.75" customHeight="1">
      <c r="A650" s="54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</row>
    <row r="651" spans="1:24" ht="15.75" customHeight="1">
      <c r="A651" s="54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</row>
    <row r="652" spans="1:24" ht="15.75" customHeight="1">
      <c r="A652" s="54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</row>
    <row r="653" spans="1:24" ht="15.75" customHeight="1">
      <c r="A653" s="54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</row>
    <row r="654" spans="1:24" ht="15.75" customHeight="1">
      <c r="A654" s="54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</row>
    <row r="655" spans="1:24" ht="15.75" customHeight="1">
      <c r="A655" s="54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</row>
    <row r="656" spans="1:24" ht="15.75" customHeight="1">
      <c r="A656" s="54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</row>
    <row r="657" spans="1:24" ht="15.75" customHeight="1">
      <c r="A657" s="54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</row>
    <row r="658" spans="1:24" ht="15.75" customHeight="1">
      <c r="A658" s="54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</row>
    <row r="659" spans="1:24" ht="15.75" customHeight="1">
      <c r="A659" s="54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</row>
    <row r="660" spans="1:24" ht="15.75" customHeight="1">
      <c r="A660" s="54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</row>
    <row r="661" spans="1:24" ht="15.75" customHeight="1">
      <c r="A661" s="54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</row>
    <row r="662" spans="1:24" ht="15.75" customHeight="1">
      <c r="A662" s="54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</row>
    <row r="663" spans="1:24" ht="15.75" customHeight="1">
      <c r="A663" s="54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</row>
    <row r="664" spans="1:24" ht="15.75" customHeight="1">
      <c r="A664" s="54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</row>
    <row r="665" spans="1:24" ht="15.75" customHeight="1">
      <c r="A665" s="54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</row>
    <row r="666" spans="1:24" ht="15.75" customHeight="1">
      <c r="A666" s="54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</row>
    <row r="667" spans="1:24" ht="15.75" customHeight="1">
      <c r="A667" s="54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</row>
    <row r="668" spans="1:24" ht="15.75" customHeight="1">
      <c r="A668" s="54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</row>
    <row r="669" spans="1:24" ht="15.75" customHeight="1">
      <c r="A669" s="54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</row>
    <row r="670" spans="1:24" ht="15.75" customHeight="1">
      <c r="A670" s="54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</row>
    <row r="671" spans="1:24" ht="15.75" customHeight="1">
      <c r="A671" s="54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</row>
    <row r="672" spans="1:24" ht="15.75" customHeight="1">
      <c r="A672" s="54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</row>
    <row r="673" spans="1:24" ht="15.75" customHeight="1">
      <c r="A673" s="54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</row>
    <row r="674" spans="1:24" ht="15.75" customHeight="1">
      <c r="A674" s="54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</row>
    <row r="675" spans="1:24" ht="15.75" customHeight="1">
      <c r="A675" s="54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</row>
    <row r="676" spans="1:24" ht="15.75" customHeight="1">
      <c r="A676" s="54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</row>
    <row r="677" spans="1:24" ht="15.75" customHeight="1">
      <c r="A677" s="54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</row>
    <row r="678" spans="1:24" ht="15.75" customHeight="1">
      <c r="A678" s="54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</row>
    <row r="679" spans="1:24" ht="15.75" customHeight="1">
      <c r="A679" s="54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</row>
    <row r="680" spans="1:24" ht="15.75" customHeight="1">
      <c r="A680" s="54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</row>
    <row r="681" spans="1:24" ht="15.75" customHeight="1">
      <c r="A681" s="54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</row>
    <row r="682" spans="1:24" ht="15.75" customHeight="1">
      <c r="A682" s="54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</row>
    <row r="683" spans="1:24" ht="15.75" customHeight="1">
      <c r="A683" s="54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</row>
    <row r="684" spans="1:24" ht="15.75" customHeight="1">
      <c r="A684" s="54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</row>
    <row r="685" spans="1:24" ht="15.75" customHeight="1">
      <c r="A685" s="54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</row>
    <row r="686" spans="1:24" ht="15.75" customHeight="1">
      <c r="A686" s="54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</row>
    <row r="687" spans="1:24" ht="15.75" customHeight="1">
      <c r="A687" s="54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</row>
    <row r="688" spans="1:24" ht="15.75" customHeight="1">
      <c r="A688" s="54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</row>
    <row r="689" spans="1:24" ht="15.75" customHeight="1">
      <c r="A689" s="54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</row>
    <row r="690" spans="1:24" ht="15.75" customHeight="1">
      <c r="A690" s="54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</row>
    <row r="691" spans="1:24" ht="15.75" customHeight="1">
      <c r="A691" s="54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</row>
    <row r="692" spans="1:24" ht="15.75" customHeight="1">
      <c r="A692" s="54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</row>
    <row r="693" spans="1:24" ht="15.75" customHeight="1">
      <c r="A693" s="54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</row>
    <row r="694" spans="1:24" ht="15.75" customHeight="1">
      <c r="A694" s="54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</row>
    <row r="695" spans="1:24" ht="15.75" customHeight="1">
      <c r="A695" s="54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</row>
    <row r="696" spans="1:24" ht="15.75" customHeight="1">
      <c r="A696" s="54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</row>
    <row r="697" spans="1:24" ht="15.75" customHeight="1">
      <c r="A697" s="54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</row>
    <row r="698" spans="1:24" ht="15.75" customHeight="1">
      <c r="A698" s="54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</row>
    <row r="699" spans="1:24" ht="15.75" customHeight="1">
      <c r="A699" s="54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</row>
    <row r="700" spans="1:24" ht="15.75" customHeight="1">
      <c r="A700" s="54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</row>
    <row r="701" spans="1:24" ht="15.75" customHeight="1">
      <c r="A701" s="54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</row>
    <row r="702" spans="1:24" ht="15.75" customHeight="1">
      <c r="A702" s="54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</row>
    <row r="703" spans="1:24" ht="15.75" customHeight="1">
      <c r="A703" s="54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</row>
    <row r="704" spans="1:24" ht="15.75" customHeight="1">
      <c r="A704" s="54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</row>
    <row r="705" spans="1:24" ht="15.75" customHeight="1">
      <c r="A705" s="54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</row>
    <row r="706" spans="1:24" ht="15.75" customHeight="1">
      <c r="A706" s="54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</row>
    <row r="707" spans="1:24" ht="15.75" customHeight="1">
      <c r="A707" s="54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</row>
    <row r="708" spans="1:24" ht="15.75" customHeight="1">
      <c r="A708" s="54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</row>
    <row r="709" spans="1:24" ht="15.75" customHeight="1">
      <c r="A709" s="54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</row>
    <row r="710" spans="1:24" ht="15.75" customHeight="1">
      <c r="A710" s="54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</row>
    <row r="711" spans="1:24" ht="15.75" customHeight="1">
      <c r="A711" s="54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</row>
    <row r="712" spans="1:24" ht="15.75" customHeight="1">
      <c r="A712" s="54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</row>
    <row r="713" spans="1:24" ht="15.75" customHeight="1">
      <c r="A713" s="54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</row>
    <row r="714" spans="1:24" ht="15.75" customHeight="1">
      <c r="A714" s="54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</row>
    <row r="715" spans="1:24" ht="15.75" customHeight="1">
      <c r="A715" s="54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</row>
    <row r="716" spans="1:24" ht="15.75" customHeight="1">
      <c r="A716" s="54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</row>
    <row r="717" spans="1:24" ht="15.75" customHeight="1">
      <c r="A717" s="54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</row>
    <row r="718" spans="1:24" ht="15.75" customHeight="1">
      <c r="A718" s="54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</row>
    <row r="719" spans="1:24" ht="15.75" customHeight="1">
      <c r="A719" s="54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</row>
    <row r="720" spans="1:24" ht="15.75" customHeight="1">
      <c r="A720" s="54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</row>
    <row r="721" spans="1:24" ht="15.75" customHeight="1">
      <c r="A721" s="54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</row>
    <row r="722" spans="1:24" ht="15.75" customHeight="1">
      <c r="A722" s="54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</row>
    <row r="723" spans="1:24" ht="15.75" customHeight="1">
      <c r="A723" s="54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</row>
    <row r="724" spans="1:24" ht="15.75" customHeight="1">
      <c r="A724" s="54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</row>
    <row r="725" spans="1:24" ht="15.75" customHeight="1">
      <c r="A725" s="54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</row>
    <row r="726" spans="1:24" ht="15.75" customHeight="1">
      <c r="A726" s="54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</row>
    <row r="727" spans="1:24" ht="15.75" customHeight="1">
      <c r="A727" s="54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</row>
    <row r="728" spans="1:24" ht="15.75" customHeight="1">
      <c r="A728" s="54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</row>
    <row r="729" spans="1:24" ht="15.75" customHeight="1">
      <c r="A729" s="54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</row>
    <row r="730" spans="1:24" ht="15.75" customHeight="1">
      <c r="A730" s="54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</row>
    <row r="731" spans="1:24" ht="15.75" customHeight="1">
      <c r="A731" s="54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</row>
    <row r="732" spans="1:24" ht="15.75" customHeight="1">
      <c r="A732" s="54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</row>
    <row r="733" spans="1:24" ht="15.75" customHeight="1">
      <c r="A733" s="54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</row>
    <row r="734" spans="1:24" ht="15.75" customHeight="1">
      <c r="A734" s="54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</row>
    <row r="735" spans="1:24" ht="15.75" customHeight="1">
      <c r="A735" s="54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</row>
    <row r="736" spans="1:24" ht="15.75" customHeight="1">
      <c r="A736" s="54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</row>
    <row r="737" spans="1:24" ht="15.75" customHeight="1">
      <c r="A737" s="54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</row>
    <row r="738" spans="1:24" ht="15.75" customHeight="1">
      <c r="A738" s="54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</row>
    <row r="739" spans="1:24" ht="15.75" customHeight="1">
      <c r="A739" s="54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</row>
    <row r="740" spans="1:24" ht="15.75" customHeight="1">
      <c r="A740" s="54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</row>
    <row r="741" spans="1:24" ht="15.75" customHeight="1">
      <c r="A741" s="54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</row>
    <row r="742" spans="1:24" ht="15.75" customHeight="1">
      <c r="A742" s="54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</row>
    <row r="743" spans="1:24" ht="15.75" customHeight="1">
      <c r="A743" s="54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</row>
    <row r="744" spans="1:24" ht="15.75" customHeight="1">
      <c r="A744" s="54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</row>
    <row r="745" spans="1:24" ht="15.75" customHeight="1">
      <c r="A745" s="54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</row>
    <row r="746" spans="1:24" ht="15.75" customHeight="1">
      <c r="A746" s="54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</row>
    <row r="747" spans="1:24" ht="15.75" customHeight="1">
      <c r="A747" s="54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</row>
    <row r="748" spans="1:24" ht="15.75" customHeight="1">
      <c r="A748" s="54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</row>
    <row r="749" spans="1:24" ht="15.75" customHeight="1">
      <c r="A749" s="54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</row>
    <row r="750" spans="1:24" ht="15.75" customHeight="1">
      <c r="A750" s="54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</row>
    <row r="751" spans="1:24" ht="15.75" customHeight="1">
      <c r="A751" s="54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</row>
    <row r="752" spans="1:24" ht="15.75" customHeight="1">
      <c r="A752" s="54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</row>
    <row r="753" spans="1:24" ht="15.75" customHeight="1">
      <c r="A753" s="54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</row>
    <row r="754" spans="1:24" ht="15.75" customHeight="1">
      <c r="A754" s="54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</row>
    <row r="755" spans="1:24" ht="15.75" customHeight="1">
      <c r="A755" s="54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</row>
    <row r="756" spans="1:24" ht="15.75" customHeight="1">
      <c r="A756" s="54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</row>
    <row r="757" spans="1:24" ht="15.75" customHeight="1">
      <c r="A757" s="54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</row>
    <row r="758" spans="1:24" ht="15.75" customHeight="1">
      <c r="A758" s="54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</row>
    <row r="759" spans="1:24" ht="15.75" customHeight="1">
      <c r="A759" s="54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</row>
    <row r="760" spans="1:24" ht="15.75" customHeight="1">
      <c r="A760" s="54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</row>
    <row r="761" spans="1:24" ht="15.75" customHeight="1">
      <c r="A761" s="54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</row>
    <row r="762" spans="1:24" ht="15.75" customHeight="1">
      <c r="A762" s="54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</row>
    <row r="763" spans="1:24" ht="15.75" customHeight="1">
      <c r="A763" s="54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</row>
    <row r="764" spans="1:24" ht="15.75" customHeight="1">
      <c r="A764" s="54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</row>
    <row r="765" spans="1:24" ht="15.75" customHeight="1">
      <c r="A765" s="54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</row>
    <row r="766" spans="1:24" ht="15.75" customHeight="1">
      <c r="A766" s="54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</row>
    <row r="767" spans="1:24" ht="15.75" customHeight="1">
      <c r="A767" s="54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</row>
    <row r="768" spans="1:24" ht="15.75" customHeight="1">
      <c r="A768" s="54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</row>
    <row r="769" spans="1:24" ht="15.75" customHeight="1">
      <c r="A769" s="54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</row>
    <row r="770" spans="1:24" ht="15.75" customHeight="1">
      <c r="A770" s="54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</row>
    <row r="771" spans="1:24" ht="15.75" customHeight="1">
      <c r="A771" s="54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</row>
    <row r="772" spans="1:24" ht="15.75" customHeight="1">
      <c r="A772" s="54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</row>
    <row r="773" spans="1:24" ht="15.75" customHeight="1">
      <c r="A773" s="54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</row>
    <row r="774" spans="1:24" ht="15.75" customHeight="1">
      <c r="A774" s="54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</row>
    <row r="775" spans="1:24" ht="15.75" customHeight="1">
      <c r="A775" s="54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</row>
    <row r="776" spans="1:24" ht="15.75" customHeight="1">
      <c r="A776" s="54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</row>
    <row r="777" spans="1:24" ht="15.75" customHeight="1">
      <c r="A777" s="54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</row>
    <row r="778" spans="1:24" ht="15.75" customHeight="1">
      <c r="A778" s="54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</row>
    <row r="779" spans="1:24" ht="15.75" customHeight="1">
      <c r="A779" s="54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</row>
    <row r="780" spans="1:24" ht="15.75" customHeight="1">
      <c r="A780" s="54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</row>
    <row r="781" spans="1:24" ht="15.75" customHeight="1">
      <c r="A781" s="54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</row>
    <row r="782" spans="1:24" ht="15.75" customHeight="1">
      <c r="A782" s="54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</row>
    <row r="783" spans="1:24" ht="15.75" customHeight="1">
      <c r="A783" s="54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</row>
    <row r="784" spans="1:24" ht="15.75" customHeight="1">
      <c r="A784" s="54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</row>
    <row r="785" spans="1:24" ht="15.75" customHeight="1">
      <c r="A785" s="54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</row>
    <row r="786" spans="1:24" ht="15.75" customHeight="1">
      <c r="A786" s="54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</row>
    <row r="787" spans="1:24" ht="15.75" customHeight="1">
      <c r="A787" s="54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</row>
    <row r="788" spans="1:24" ht="15.75" customHeight="1">
      <c r="A788" s="54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</row>
    <row r="789" spans="1:24" ht="15.75" customHeight="1">
      <c r="A789" s="54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</row>
    <row r="790" spans="1:24" ht="15.75" customHeight="1">
      <c r="A790" s="54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</row>
    <row r="791" spans="1:24" ht="15.75" customHeight="1">
      <c r="A791" s="54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</row>
    <row r="792" spans="1:24" ht="15.75" customHeight="1">
      <c r="A792" s="54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</row>
    <row r="793" spans="1:24" ht="15.75" customHeight="1">
      <c r="A793" s="54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</row>
    <row r="794" spans="1:24" ht="15.75" customHeight="1">
      <c r="A794" s="54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</row>
    <row r="795" spans="1:24" ht="15.75" customHeight="1">
      <c r="A795" s="54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</row>
    <row r="796" spans="1:24" ht="15.75" customHeight="1">
      <c r="A796" s="54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</row>
    <row r="797" spans="1:24" ht="15.75" customHeight="1">
      <c r="A797" s="54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</row>
    <row r="798" spans="1:24" ht="15.75" customHeight="1">
      <c r="A798" s="54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</row>
    <row r="799" spans="1:24" ht="15.75" customHeight="1">
      <c r="A799" s="54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</row>
    <row r="800" spans="1:24" ht="15.75" customHeight="1">
      <c r="A800" s="54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</row>
    <row r="801" spans="1:24" ht="15.75" customHeight="1">
      <c r="A801" s="54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</row>
    <row r="802" spans="1:24" ht="15.75" customHeight="1">
      <c r="A802" s="54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</row>
    <row r="803" spans="1:24" ht="15.75" customHeight="1">
      <c r="A803" s="54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</row>
    <row r="804" spans="1:24" ht="15.75" customHeight="1">
      <c r="A804" s="54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</row>
    <row r="805" spans="1:24" ht="15.75" customHeight="1">
      <c r="A805" s="54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</row>
    <row r="806" spans="1:24" ht="15.75" customHeight="1">
      <c r="A806" s="54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</row>
    <row r="807" spans="1:24" ht="15.75" customHeight="1">
      <c r="A807" s="54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</row>
    <row r="808" spans="1:24" ht="15.75" customHeight="1">
      <c r="A808" s="54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</row>
    <row r="809" spans="1:24" ht="15.75" customHeight="1">
      <c r="A809" s="54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</row>
    <row r="810" spans="1:24" ht="15.75" customHeight="1">
      <c r="A810" s="54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</row>
    <row r="811" spans="1:24" ht="15.75" customHeight="1">
      <c r="A811" s="54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</row>
    <row r="812" spans="1:24" ht="15.75" customHeight="1">
      <c r="A812" s="54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</row>
    <row r="813" spans="1:24" ht="15.75" customHeight="1">
      <c r="A813" s="54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</row>
    <row r="814" spans="1:24" ht="15.75" customHeight="1">
      <c r="A814" s="54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</row>
    <row r="815" spans="1:24" ht="15.75" customHeight="1">
      <c r="A815" s="54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</row>
    <row r="816" spans="1:24" ht="15.75" customHeight="1">
      <c r="A816" s="54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</row>
    <row r="817" spans="1:24" ht="15.75" customHeight="1">
      <c r="A817" s="54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</row>
    <row r="818" spans="1:24" ht="15.75" customHeight="1">
      <c r="A818" s="54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</row>
    <row r="819" spans="1:24" ht="15.75" customHeight="1">
      <c r="A819" s="54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</row>
    <row r="820" spans="1:24" ht="15.75" customHeight="1">
      <c r="A820" s="54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</row>
    <row r="821" spans="1:24" ht="15.75" customHeight="1">
      <c r="A821" s="54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</row>
    <row r="822" spans="1:24" ht="15.75" customHeight="1">
      <c r="A822" s="54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</row>
    <row r="823" spans="1:24" ht="15.75" customHeight="1">
      <c r="A823" s="54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</row>
    <row r="824" spans="1:24" ht="15.75" customHeight="1">
      <c r="A824" s="54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</row>
    <row r="825" spans="1:24" ht="15.75" customHeight="1">
      <c r="A825" s="54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</row>
    <row r="826" spans="1:24" ht="15.75" customHeight="1">
      <c r="A826" s="54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</row>
    <row r="827" spans="1:24" ht="15.75" customHeight="1">
      <c r="A827" s="54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</row>
    <row r="828" spans="1:24" ht="15.75" customHeight="1">
      <c r="A828" s="54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</row>
    <row r="829" spans="1:24" ht="15.75" customHeight="1">
      <c r="A829" s="54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</row>
    <row r="830" spans="1:24" ht="15.75" customHeight="1">
      <c r="A830" s="54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</row>
    <row r="831" spans="1:24" ht="15.75" customHeight="1">
      <c r="A831" s="54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</row>
    <row r="832" spans="1:24" ht="15.75" customHeight="1">
      <c r="A832" s="54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</row>
    <row r="833" spans="1:24" ht="15.75" customHeight="1">
      <c r="A833" s="54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</row>
    <row r="834" spans="1:24" ht="15.75" customHeight="1">
      <c r="A834" s="54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</row>
    <row r="835" spans="1:24" ht="15.75" customHeight="1">
      <c r="A835" s="54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</row>
    <row r="836" spans="1:24" ht="15.75" customHeight="1">
      <c r="A836" s="54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</row>
    <row r="837" spans="1:24" ht="15.75" customHeight="1">
      <c r="A837" s="54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</row>
    <row r="838" spans="1:24" ht="15.75" customHeight="1">
      <c r="A838" s="54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</row>
    <row r="839" spans="1:24" ht="15.75" customHeight="1">
      <c r="A839" s="54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</row>
    <row r="840" spans="1:24" ht="15.75" customHeight="1">
      <c r="A840" s="54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</row>
    <row r="841" spans="1:24" ht="15.75" customHeight="1">
      <c r="A841" s="54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</row>
    <row r="842" spans="1:24" ht="15.75" customHeight="1">
      <c r="A842" s="54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</row>
    <row r="843" spans="1:24" ht="15.75" customHeight="1">
      <c r="A843" s="54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</row>
    <row r="844" spans="1:24" ht="15.75" customHeight="1">
      <c r="A844" s="54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</row>
    <row r="845" spans="1:24" ht="15.75" customHeight="1">
      <c r="A845" s="54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</row>
    <row r="846" spans="1:24" ht="15.75" customHeight="1">
      <c r="A846" s="54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</row>
    <row r="847" spans="1:24" ht="15.75" customHeight="1">
      <c r="A847" s="54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</row>
    <row r="848" spans="1:24" ht="15.75" customHeight="1">
      <c r="A848" s="54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</row>
    <row r="849" spans="1:24" ht="15.75" customHeight="1">
      <c r="A849" s="54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</row>
    <row r="850" spans="1:24" ht="15.75" customHeight="1">
      <c r="A850" s="54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</row>
    <row r="851" spans="1:24" ht="15.75" customHeight="1">
      <c r="A851" s="54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</row>
    <row r="852" spans="1:24" ht="15.75" customHeight="1">
      <c r="A852" s="54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</row>
    <row r="853" spans="1:24" ht="15.75" customHeight="1">
      <c r="A853" s="54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</row>
    <row r="854" spans="1:24" ht="15.75" customHeight="1">
      <c r="A854" s="54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</row>
    <row r="855" spans="1:24" ht="15.75" customHeight="1">
      <c r="A855" s="54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</row>
    <row r="856" spans="1:24" ht="15.75" customHeight="1">
      <c r="A856" s="54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</row>
    <row r="857" spans="1:24" ht="15.75" customHeight="1">
      <c r="A857" s="54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</row>
    <row r="858" spans="1:24" ht="15.75" customHeight="1">
      <c r="A858" s="54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</row>
    <row r="859" spans="1:24" ht="15.75" customHeight="1">
      <c r="A859" s="54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</row>
    <row r="860" spans="1:24" ht="15.75" customHeight="1">
      <c r="A860" s="54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</row>
    <row r="861" spans="1:24" ht="15.75" customHeight="1">
      <c r="A861" s="54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</row>
    <row r="862" spans="1:24" ht="15.75" customHeight="1">
      <c r="A862" s="54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</row>
    <row r="863" spans="1:24" ht="15.75" customHeight="1">
      <c r="A863" s="54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</row>
    <row r="864" spans="1:24" ht="15.75" customHeight="1">
      <c r="A864" s="54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</row>
    <row r="865" spans="1:24" ht="15.75" customHeight="1">
      <c r="A865" s="54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</row>
    <row r="866" spans="1:24" ht="15.75" customHeight="1">
      <c r="A866" s="54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</row>
    <row r="867" spans="1:24" ht="15.75" customHeight="1">
      <c r="A867" s="54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</row>
    <row r="868" spans="1:24" ht="15.75" customHeight="1">
      <c r="A868" s="54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</row>
    <row r="869" spans="1:24" ht="15.75" customHeight="1">
      <c r="A869" s="54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</row>
    <row r="870" spans="1:24" ht="15.75" customHeight="1">
      <c r="A870" s="54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</row>
    <row r="871" spans="1:24" ht="15.75" customHeight="1">
      <c r="A871" s="54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</row>
    <row r="872" spans="1:24" ht="15.75" customHeight="1">
      <c r="A872" s="54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</row>
    <row r="873" spans="1:24" ht="15.75" customHeight="1">
      <c r="A873" s="54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</row>
    <row r="874" spans="1:24" ht="15.75" customHeight="1">
      <c r="A874" s="54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</row>
    <row r="875" spans="1:24" ht="15.75" customHeight="1">
      <c r="A875" s="54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</row>
    <row r="876" spans="1:24" ht="15.75" customHeight="1">
      <c r="A876" s="54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</row>
    <row r="877" spans="1:24" ht="15.75" customHeight="1">
      <c r="A877" s="54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</row>
    <row r="878" spans="1:24" ht="15.75" customHeight="1">
      <c r="A878" s="54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</row>
    <row r="879" spans="1:24" ht="15.75" customHeight="1">
      <c r="A879" s="54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</row>
    <row r="880" spans="1:24" ht="15.75" customHeight="1">
      <c r="A880" s="54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</row>
    <row r="881" spans="1:24" ht="15.75" customHeight="1">
      <c r="A881" s="54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</row>
    <row r="882" spans="1:24" ht="15.75" customHeight="1">
      <c r="A882" s="54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</row>
    <row r="883" spans="1:24" ht="15.75" customHeight="1">
      <c r="A883" s="54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</row>
    <row r="884" spans="1:24" ht="15.75" customHeight="1">
      <c r="A884" s="54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</row>
    <row r="885" spans="1:24" ht="15.75" customHeight="1">
      <c r="A885" s="54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</row>
    <row r="886" spans="1:24" ht="15.75" customHeight="1">
      <c r="A886" s="54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</row>
    <row r="887" spans="1:24" ht="15.75" customHeight="1">
      <c r="A887" s="54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</row>
    <row r="888" spans="1:24" ht="15.75" customHeight="1">
      <c r="A888" s="54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</row>
    <row r="889" spans="1:24" ht="15.75" customHeight="1">
      <c r="A889" s="54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</row>
    <row r="890" spans="1:24" ht="15.75" customHeight="1">
      <c r="A890" s="54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</row>
    <row r="891" spans="1:24" ht="15.75" customHeight="1">
      <c r="A891" s="54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</row>
    <row r="892" spans="1:24" ht="15.75" customHeight="1">
      <c r="A892" s="54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</row>
    <row r="893" spans="1:24" ht="15.75" customHeight="1">
      <c r="A893" s="54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</row>
    <row r="894" spans="1:24" ht="15.75" customHeight="1">
      <c r="A894" s="54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</row>
    <row r="895" spans="1:24" ht="15.75" customHeight="1">
      <c r="A895" s="54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</row>
    <row r="896" spans="1:24" ht="15.75" customHeight="1">
      <c r="A896" s="54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</row>
    <row r="897" spans="1:24" ht="15.75" customHeight="1">
      <c r="A897" s="54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</row>
    <row r="898" spans="1:24" ht="15.75" customHeight="1">
      <c r="A898" s="54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</row>
    <row r="899" spans="1:24" ht="15.75" customHeight="1">
      <c r="A899" s="54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</row>
    <row r="900" spans="1:24" ht="15.75" customHeight="1">
      <c r="A900" s="54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</row>
    <row r="901" spans="1:24" ht="15.75" customHeight="1">
      <c r="A901" s="54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</row>
    <row r="902" spans="1:24" ht="15.75" customHeight="1">
      <c r="A902" s="54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</row>
    <row r="903" spans="1:24" ht="15.75" customHeight="1">
      <c r="A903" s="54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</row>
    <row r="904" spans="1:24" ht="15.75" customHeight="1">
      <c r="A904" s="54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</row>
    <row r="905" spans="1:24" ht="15.75" customHeight="1">
      <c r="A905" s="54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</row>
    <row r="906" spans="1:24" ht="15.75" customHeight="1">
      <c r="A906" s="54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</row>
    <row r="907" spans="1:24" ht="15.75" customHeight="1">
      <c r="A907" s="54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</row>
    <row r="908" spans="1:24" ht="15.75" customHeight="1">
      <c r="A908" s="54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</row>
    <row r="909" spans="1:24" ht="15.75" customHeight="1">
      <c r="A909" s="54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</row>
    <row r="910" spans="1:24" ht="15.75" customHeight="1">
      <c r="A910" s="54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</row>
    <row r="911" spans="1:24" ht="15.75" customHeight="1">
      <c r="A911" s="54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</row>
    <row r="912" spans="1:24" ht="15.75" customHeight="1">
      <c r="A912" s="54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</row>
    <row r="913" spans="1:24" ht="15.75" customHeight="1">
      <c r="A913" s="54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</row>
    <row r="914" spans="1:24" ht="15.75" customHeight="1">
      <c r="A914" s="54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</row>
    <row r="915" spans="1:24" ht="15.75" customHeight="1">
      <c r="A915" s="54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</row>
    <row r="916" spans="1:24" ht="15.75" customHeight="1">
      <c r="A916" s="54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</row>
    <row r="917" spans="1:24" ht="15.75" customHeight="1">
      <c r="A917" s="54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</row>
    <row r="918" spans="1:24" ht="15.75" customHeight="1">
      <c r="A918" s="54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</row>
    <row r="919" spans="1:24" ht="15.75" customHeight="1">
      <c r="A919" s="54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</row>
    <row r="920" spans="1:24" ht="15.75" customHeight="1">
      <c r="A920" s="54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</row>
    <row r="921" spans="1:24" ht="15.75" customHeight="1">
      <c r="A921" s="54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</row>
    <row r="922" spans="1:24" ht="15.75" customHeight="1">
      <c r="A922" s="54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</row>
    <row r="923" spans="1:24" ht="15.75" customHeight="1">
      <c r="A923" s="54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</row>
    <row r="924" spans="1:24" ht="15.75" customHeight="1">
      <c r="A924" s="54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</row>
    <row r="925" spans="1:24" ht="15.75" customHeight="1">
      <c r="A925" s="54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</row>
    <row r="926" spans="1:24" ht="15.75" customHeight="1">
      <c r="A926" s="54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</row>
    <row r="927" spans="1:24" ht="15.75" customHeight="1">
      <c r="A927" s="54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</row>
    <row r="928" spans="1:24" ht="15.75" customHeight="1">
      <c r="A928" s="54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</row>
    <row r="929" spans="1:24" ht="15.75" customHeight="1">
      <c r="A929" s="54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</row>
    <row r="930" spans="1:24" ht="15.75" customHeight="1">
      <c r="A930" s="54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</row>
    <row r="931" spans="1:24" ht="15.75" customHeight="1">
      <c r="A931" s="54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</row>
    <row r="932" spans="1:24" ht="15.75" customHeight="1">
      <c r="A932" s="54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</row>
    <row r="933" spans="1:24" ht="15.75" customHeight="1">
      <c r="A933" s="54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</row>
    <row r="934" spans="1:24" ht="15.75" customHeight="1">
      <c r="A934" s="54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</row>
    <row r="935" spans="1:24" ht="15.75" customHeight="1">
      <c r="A935" s="54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</row>
    <row r="936" spans="1:24" ht="15.75" customHeight="1">
      <c r="A936" s="54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</row>
    <row r="937" spans="1:24" ht="15.75" customHeight="1">
      <c r="A937" s="54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</row>
    <row r="938" spans="1:24" ht="15.75" customHeight="1">
      <c r="A938" s="54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</row>
    <row r="939" spans="1:24" ht="15.75" customHeight="1">
      <c r="A939" s="54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</row>
    <row r="940" spans="1:24" ht="15.75" customHeight="1">
      <c r="A940" s="54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</row>
    <row r="941" spans="1:24" ht="15.75" customHeight="1">
      <c r="A941" s="54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</row>
    <row r="942" spans="1:24" ht="15.75" customHeight="1">
      <c r="A942" s="54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</row>
    <row r="943" spans="1:24" ht="15.75" customHeight="1">
      <c r="A943" s="54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</row>
    <row r="944" spans="1:24" ht="15.75" customHeight="1">
      <c r="A944" s="54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</row>
    <row r="945" spans="1:24" ht="15.75" customHeight="1">
      <c r="A945" s="54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</row>
    <row r="946" spans="1:24" ht="15.75" customHeight="1">
      <c r="A946" s="54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</row>
    <row r="947" spans="1:24" ht="15.75" customHeight="1">
      <c r="A947" s="54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</row>
    <row r="948" spans="1:24" ht="15.75" customHeight="1">
      <c r="A948" s="54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</row>
    <row r="949" spans="1:24" ht="15.75" customHeight="1">
      <c r="A949" s="54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</row>
    <row r="950" spans="1:24" ht="15.75" customHeight="1">
      <c r="A950" s="54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</row>
    <row r="951" spans="1:24" ht="15.75" customHeight="1">
      <c r="A951" s="54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</row>
    <row r="952" spans="1:24" ht="15.75" customHeight="1">
      <c r="A952" s="54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</row>
    <row r="953" spans="1:24" ht="15.75" customHeight="1">
      <c r="A953" s="54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</row>
    <row r="954" spans="1:24" ht="15.75" customHeight="1">
      <c r="A954" s="54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</row>
    <row r="955" spans="1:24" ht="15.75" customHeight="1">
      <c r="A955" s="54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</row>
    <row r="956" spans="1:24" ht="15.75" customHeight="1">
      <c r="A956" s="54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</row>
    <row r="957" spans="1:24" ht="15.75" customHeight="1">
      <c r="A957" s="54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</row>
    <row r="958" spans="1:24" ht="15.75" customHeight="1">
      <c r="A958" s="54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</row>
    <row r="959" spans="1:24" ht="15.75" customHeight="1">
      <c r="A959" s="54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</row>
    <row r="960" spans="1:24" ht="15.75" customHeight="1">
      <c r="A960" s="54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</row>
    <row r="961" spans="1:24" ht="15.75" customHeight="1">
      <c r="A961" s="54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</row>
    <row r="962" spans="1:24" ht="15.75" customHeight="1">
      <c r="A962" s="54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</row>
    <row r="963" spans="1:24" ht="15.75" customHeight="1">
      <c r="A963" s="54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</row>
    <row r="964" spans="1:24" ht="15.75" customHeight="1">
      <c r="A964" s="54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</row>
    <row r="965" spans="1:24" ht="15.75" customHeight="1">
      <c r="A965" s="54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</row>
    <row r="966" spans="1:24" ht="15.75" customHeight="1">
      <c r="A966" s="54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</row>
    <row r="967" spans="1:24" ht="15.75" customHeight="1">
      <c r="A967" s="54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</row>
    <row r="968" spans="1:24" ht="15.75" customHeight="1">
      <c r="A968" s="54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</row>
    <row r="969" spans="1:24" ht="15.75" customHeight="1">
      <c r="A969" s="54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</row>
    <row r="970" spans="1:24" ht="15.75" customHeight="1">
      <c r="A970" s="54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</row>
    <row r="971" spans="1:24" ht="15.75" customHeight="1">
      <c r="A971" s="54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</row>
    <row r="972" spans="1:24" ht="15.75" customHeight="1">
      <c r="A972" s="54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</row>
    <row r="973" spans="1:24" ht="15.75" customHeight="1">
      <c r="A973" s="54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</row>
    <row r="974" spans="1:24" ht="15.75" customHeight="1">
      <c r="A974" s="54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</row>
    <row r="975" spans="1:24" ht="15.75" customHeight="1">
      <c r="A975" s="54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</row>
    <row r="976" spans="1:24" ht="15.75" customHeight="1">
      <c r="A976" s="54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</row>
    <row r="977" spans="1:24" ht="15.75" customHeight="1">
      <c r="A977" s="54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</row>
    <row r="978" spans="1:24" ht="15.75" customHeight="1">
      <c r="A978" s="54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</row>
    <row r="979" spans="1:24" ht="15.75" customHeight="1">
      <c r="A979" s="54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</row>
    <row r="980" spans="1:24" ht="15.75" customHeight="1">
      <c r="A980" s="54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</row>
    <row r="981" spans="1:24" ht="15.75" customHeight="1">
      <c r="A981" s="54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</row>
    <row r="982" spans="1:24" ht="15.75" customHeight="1">
      <c r="A982" s="54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</row>
    <row r="983" spans="1:24" ht="15.75" customHeight="1">
      <c r="A983" s="54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</row>
    <row r="984" spans="1:24" ht="15.75" customHeight="1">
      <c r="A984" s="54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</row>
    <row r="985" spans="1:24" ht="15.75" customHeight="1">
      <c r="A985" s="54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</row>
    <row r="986" spans="1:24" ht="15.75" customHeight="1">
      <c r="A986" s="54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</row>
    <row r="987" spans="1:24" ht="15.75" customHeight="1">
      <c r="A987" s="54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</row>
    <row r="988" spans="1:24" ht="15.75" customHeight="1">
      <c r="A988" s="54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</row>
    <row r="989" spans="1:24" ht="15.75" customHeight="1">
      <c r="A989" s="54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</row>
    <row r="990" spans="1:24" ht="15.75" customHeight="1">
      <c r="A990" s="54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</row>
    <row r="991" spans="1:24" ht="15.75" customHeight="1">
      <c r="A991" s="54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</row>
    <row r="992" spans="1:24" ht="15.75" customHeight="1">
      <c r="A992" s="54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</row>
    <row r="993" spans="1:24" ht="15.75" customHeight="1">
      <c r="A993" s="54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</row>
    <row r="994" spans="1:24" ht="15.75" customHeight="1">
      <c r="A994" s="54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</row>
    <row r="995" spans="1:24" ht="15.75" customHeight="1">
      <c r="A995" s="54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</row>
    <row r="996" spans="1:24" ht="15.75" customHeight="1">
      <c r="A996" s="54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</row>
    <row r="997" spans="1:24" ht="15.75" customHeight="1">
      <c r="A997" s="54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</row>
    <row r="998" spans="1:24" ht="15.75" customHeight="1">
      <c r="A998" s="54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</row>
    <row r="999" spans="1:24" ht="15.75" customHeight="1">
      <c r="A999" s="54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</row>
    <row r="1000" spans="1:24" ht="15.75" customHeight="1">
      <c r="A1000" s="54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</row>
    <row r="1001" spans="1:24" ht="15.75" customHeight="1">
      <c r="A1001" s="54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</row>
    <row r="1002" spans="1:24" ht="15.75" customHeight="1">
      <c r="A1002" s="54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</row>
    <row r="1003" spans="1:24" ht="15.75" customHeight="1">
      <c r="A1003" s="54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</row>
    <row r="1004" spans="1:24" ht="15.75" customHeight="1">
      <c r="A1004" s="54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</row>
    <row r="1005" spans="1:24" ht="15.75" customHeight="1">
      <c r="A1005" s="54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</row>
    <row r="1006" spans="1:24" ht="15.75" customHeight="1">
      <c r="A1006" s="54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</row>
    <row r="1007" spans="1:24" ht="15.75" customHeight="1">
      <c r="A1007" s="54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</row>
  </sheetData>
  <mergeCells count="10">
    <mergeCell ref="B56:E56"/>
    <mergeCell ref="B60:F60"/>
    <mergeCell ref="B68:E68"/>
    <mergeCell ref="B69:E69"/>
    <mergeCell ref="B7:F7"/>
    <mergeCell ref="B23:E23"/>
    <mergeCell ref="B24:E24"/>
    <mergeCell ref="B38:E38"/>
    <mergeCell ref="B39:E39"/>
    <mergeCell ref="B55:E55"/>
  </mergeCells>
  <printOptions horizontalCentered="1"/>
  <pageMargins left="0.25" right="0.25" top="0.60708333333333331" bottom="0.75" header="0" footer="0"/>
  <pageSetup paperSize="9" orientation="portrait" r:id="rId1"/>
  <headerFooter>
    <oddHeader>&amp;C&amp;A</oddHeader>
    <oddFooter>&amp;LSalvador-BA,   &amp;D&amp;CPágina &amp;P de</oddFooter>
  </headerFooter>
  <rowBreaks count="1" manualBreakCount="1">
    <brk id="5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78D4-1285-4FC1-B86F-0E990A0090C0}">
  <dimension ref="A1:E18"/>
  <sheetViews>
    <sheetView workbookViewId="0">
      <selection activeCell="D6" sqref="D6"/>
    </sheetView>
  </sheetViews>
  <sheetFormatPr defaultRowHeight="14.4"/>
  <cols>
    <col min="1" max="1" width="56.6640625" style="118" customWidth="1"/>
    <col min="2" max="2" width="21.88671875" style="118" customWidth="1"/>
    <col min="3" max="3" width="19.109375" style="118" customWidth="1"/>
    <col min="4" max="4" width="11.44140625" style="118" customWidth="1"/>
    <col min="5" max="5" width="12" style="118" customWidth="1"/>
    <col min="6" max="16384" width="8.88671875" style="118"/>
  </cols>
  <sheetData>
    <row r="1" spans="1:5">
      <c r="A1" s="116" t="s">
        <v>62</v>
      </c>
      <c r="B1" s="116" t="s">
        <v>64</v>
      </c>
      <c r="C1" s="116" t="s">
        <v>277</v>
      </c>
      <c r="D1" s="117" t="s">
        <v>278</v>
      </c>
      <c r="E1" s="117" t="s">
        <v>279</v>
      </c>
    </row>
    <row r="2" spans="1:5">
      <c r="A2" s="118" t="s">
        <v>280</v>
      </c>
      <c r="B2" s="118" t="s">
        <v>281</v>
      </c>
      <c r="C2" s="118">
        <v>150</v>
      </c>
      <c r="D2" s="119">
        <v>8</v>
      </c>
      <c r="E2" s="120">
        <f>D2*C2</f>
        <v>1200</v>
      </c>
    </row>
    <row r="3" spans="1:5">
      <c r="A3" s="118" t="s">
        <v>282</v>
      </c>
      <c r="B3" s="118" t="s">
        <v>283</v>
      </c>
      <c r="C3" s="118">
        <v>3</v>
      </c>
      <c r="D3" s="119">
        <v>22.9</v>
      </c>
      <c r="E3" s="120">
        <f t="shared" ref="E3:E15" si="0">D3*C3</f>
        <v>68.699999999999989</v>
      </c>
    </row>
    <row r="4" spans="1:5">
      <c r="A4" s="118" t="s">
        <v>284</v>
      </c>
      <c r="B4" s="118" t="s">
        <v>285</v>
      </c>
      <c r="C4" s="118">
        <v>4</v>
      </c>
      <c r="D4" s="119">
        <v>43.6</v>
      </c>
      <c r="E4" s="120">
        <f t="shared" si="0"/>
        <v>174.4</v>
      </c>
    </row>
    <row r="5" spans="1:5">
      <c r="A5" s="118" t="s">
        <v>286</v>
      </c>
      <c r="B5" s="118" t="s">
        <v>287</v>
      </c>
      <c r="C5" s="118">
        <v>4</v>
      </c>
      <c r="D5" s="119">
        <v>19</v>
      </c>
      <c r="E5" s="120">
        <f t="shared" si="0"/>
        <v>76</v>
      </c>
    </row>
    <row r="6" spans="1:5">
      <c r="A6" s="118" t="s">
        <v>288</v>
      </c>
      <c r="B6" s="118" t="s">
        <v>64</v>
      </c>
      <c r="C6" s="118">
        <v>1</v>
      </c>
      <c r="D6" s="119">
        <v>119.9</v>
      </c>
      <c r="E6" s="120">
        <f t="shared" si="0"/>
        <v>119.9</v>
      </c>
    </row>
    <row r="7" spans="1:5">
      <c r="A7" s="118" t="s">
        <v>289</v>
      </c>
      <c r="B7" s="118" t="s">
        <v>64</v>
      </c>
      <c r="C7" s="118">
        <v>1</v>
      </c>
      <c r="D7" s="119">
        <v>54</v>
      </c>
      <c r="E7" s="120">
        <f t="shared" si="0"/>
        <v>54</v>
      </c>
    </row>
    <row r="8" spans="1:5">
      <c r="A8" s="118" t="s">
        <v>290</v>
      </c>
      <c r="B8" s="118" t="s">
        <v>64</v>
      </c>
      <c r="C8" s="118">
        <v>1</v>
      </c>
      <c r="D8" s="119">
        <v>56.9</v>
      </c>
      <c r="E8" s="120">
        <f t="shared" si="0"/>
        <v>56.9</v>
      </c>
    </row>
    <row r="9" spans="1:5">
      <c r="A9" s="118" t="s">
        <v>291</v>
      </c>
      <c r="B9" s="118" t="s">
        <v>64</v>
      </c>
      <c r="C9" s="118">
        <v>1</v>
      </c>
      <c r="D9" s="119">
        <v>49.9</v>
      </c>
      <c r="E9" s="120">
        <f t="shared" si="0"/>
        <v>49.9</v>
      </c>
    </row>
    <row r="10" spans="1:5">
      <c r="A10" s="118" t="s">
        <v>292</v>
      </c>
      <c r="B10" s="118" t="s">
        <v>64</v>
      </c>
      <c r="C10" s="118">
        <v>1</v>
      </c>
      <c r="D10" s="119">
        <v>59.9</v>
      </c>
      <c r="E10" s="120">
        <f t="shared" si="0"/>
        <v>59.9</v>
      </c>
    </row>
    <row r="11" spans="1:5">
      <c r="A11" s="118" t="s">
        <v>293</v>
      </c>
      <c r="B11" s="118" t="s">
        <v>64</v>
      </c>
      <c r="C11" s="118">
        <v>1</v>
      </c>
      <c r="D11" s="119">
        <v>40.99</v>
      </c>
      <c r="E11" s="120">
        <f t="shared" si="0"/>
        <v>40.99</v>
      </c>
    </row>
    <row r="12" spans="1:5">
      <c r="A12" s="118" t="s">
        <v>294</v>
      </c>
      <c r="B12" s="118" t="s">
        <v>64</v>
      </c>
      <c r="C12" s="118">
        <v>1</v>
      </c>
      <c r="D12" s="119">
        <v>29.99</v>
      </c>
      <c r="E12" s="120">
        <f t="shared" si="0"/>
        <v>29.99</v>
      </c>
    </row>
    <row r="13" spans="1:5">
      <c r="A13" s="118" t="s">
        <v>295</v>
      </c>
      <c r="B13" s="118" t="s">
        <v>64</v>
      </c>
      <c r="C13" s="118">
        <v>1</v>
      </c>
      <c r="D13" s="119">
        <v>39.99</v>
      </c>
      <c r="E13" s="120">
        <f t="shared" si="0"/>
        <v>39.99</v>
      </c>
    </row>
    <row r="14" spans="1:5">
      <c r="A14" s="118" t="s">
        <v>296</v>
      </c>
      <c r="B14" s="118" t="s">
        <v>64</v>
      </c>
      <c r="C14" s="118">
        <v>1</v>
      </c>
      <c r="D14" s="119">
        <v>29.99</v>
      </c>
      <c r="E14" s="120">
        <f t="shared" si="0"/>
        <v>29.99</v>
      </c>
    </row>
    <row r="15" spans="1:5" ht="15" thickBot="1">
      <c r="A15" s="118" t="s">
        <v>297</v>
      </c>
      <c r="B15" s="118" t="s">
        <v>64</v>
      </c>
      <c r="C15" s="118">
        <v>1</v>
      </c>
      <c r="D15" s="119">
        <v>749</v>
      </c>
      <c r="E15" s="120">
        <f t="shared" si="0"/>
        <v>749</v>
      </c>
    </row>
    <row r="16" spans="1:5" ht="15" thickBot="1">
      <c r="A16" s="227" t="s">
        <v>274</v>
      </c>
      <c r="B16" s="228"/>
      <c r="C16" s="228"/>
      <c r="D16" s="229"/>
      <c r="E16" s="121">
        <f>SUM(E2:E15)</f>
        <v>2749.6600000000008</v>
      </c>
    </row>
    <row r="17" spans="1:5" ht="15" thickBot="1">
      <c r="A17" s="230" t="s">
        <v>298</v>
      </c>
      <c r="B17" s="231"/>
      <c r="C17" s="231"/>
      <c r="D17" s="232"/>
      <c r="E17" s="122">
        <f>E16/12</f>
        <v>229.13833333333341</v>
      </c>
    </row>
    <row r="18" spans="1:5" ht="15" thickBot="1">
      <c r="A18" s="230" t="s">
        <v>299</v>
      </c>
      <c r="B18" s="231"/>
      <c r="C18" s="231"/>
      <c r="D18" s="232"/>
      <c r="E18" s="122">
        <f>E17/2</f>
        <v>114.5691666666667</v>
      </c>
    </row>
  </sheetData>
  <mergeCells count="3">
    <mergeCell ref="A16:D16"/>
    <mergeCell ref="A17:D17"/>
    <mergeCell ref="A18:D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27FC5-5B58-473C-B9F1-5A207E758C6A}">
  <dimension ref="A1:F51"/>
  <sheetViews>
    <sheetView topLeftCell="A4" workbookViewId="0">
      <selection activeCell="B45" sqref="B45"/>
    </sheetView>
  </sheetViews>
  <sheetFormatPr defaultRowHeight="14.4"/>
  <cols>
    <col min="1" max="1" width="8.88671875" style="94"/>
    <col min="2" max="2" width="70" style="94" customWidth="1"/>
    <col min="3" max="3" width="24.44140625" style="94" customWidth="1"/>
    <col min="4" max="4" width="16.109375" style="94" customWidth="1"/>
    <col min="5" max="5" width="19" style="94" customWidth="1"/>
    <col min="6" max="6" width="23.77734375" style="94" customWidth="1"/>
    <col min="7" max="16384" width="8.88671875" style="94"/>
  </cols>
  <sheetData>
    <row r="1" spans="1:6">
      <c r="A1" s="114" t="s">
        <v>62</v>
      </c>
      <c r="B1" s="114" t="s">
        <v>63</v>
      </c>
      <c r="C1" s="114" t="s">
        <v>64</v>
      </c>
      <c r="D1" s="114" t="s">
        <v>65</v>
      </c>
      <c r="E1" s="114" t="s">
        <v>66</v>
      </c>
      <c r="F1" s="114" t="s">
        <v>67</v>
      </c>
    </row>
    <row r="2" spans="1:6">
      <c r="A2" s="94">
        <v>1</v>
      </c>
      <c r="B2" s="94" t="s">
        <v>68</v>
      </c>
      <c r="C2" s="94" t="s">
        <v>69</v>
      </c>
      <c r="D2" s="113">
        <v>60</v>
      </c>
      <c r="E2" s="110">
        <v>6.5</v>
      </c>
      <c r="F2" s="110">
        <f>E2*D2</f>
        <v>390</v>
      </c>
    </row>
    <row r="3" spans="1:6">
      <c r="A3" s="94">
        <v>2</v>
      </c>
      <c r="B3" s="94" t="s">
        <v>70</v>
      </c>
      <c r="C3" s="94" t="s">
        <v>71</v>
      </c>
      <c r="D3" s="113">
        <v>24</v>
      </c>
      <c r="E3" s="110">
        <v>22</v>
      </c>
      <c r="F3" s="110">
        <f t="shared" ref="F3:F48" si="0">E3*D3</f>
        <v>528</v>
      </c>
    </row>
    <row r="4" spans="1:6">
      <c r="A4" s="94">
        <v>3</v>
      </c>
      <c r="B4" s="94" t="s">
        <v>72</v>
      </c>
      <c r="C4" s="94" t="s">
        <v>71</v>
      </c>
      <c r="D4" s="113">
        <v>24</v>
      </c>
      <c r="E4" s="110">
        <v>20</v>
      </c>
      <c r="F4" s="110">
        <f t="shared" si="0"/>
        <v>480</v>
      </c>
    </row>
    <row r="5" spans="1:6">
      <c r="A5" s="94">
        <v>4</v>
      </c>
      <c r="B5" s="94" t="s">
        <v>73</v>
      </c>
      <c r="C5" s="94" t="s">
        <v>64</v>
      </c>
      <c r="D5" s="113">
        <v>15</v>
      </c>
      <c r="E5" s="110">
        <v>20</v>
      </c>
      <c r="F5" s="110">
        <f t="shared" si="0"/>
        <v>300</v>
      </c>
    </row>
    <row r="6" spans="1:6">
      <c r="A6" s="94">
        <v>5</v>
      </c>
      <c r="B6" s="94" t="s">
        <v>74</v>
      </c>
      <c r="C6" s="94" t="s">
        <v>64</v>
      </c>
      <c r="D6" s="113">
        <v>4</v>
      </c>
      <c r="E6" s="110">
        <v>15</v>
      </c>
      <c r="F6" s="110">
        <f t="shared" si="0"/>
        <v>60</v>
      </c>
    </row>
    <row r="7" spans="1:6">
      <c r="A7" s="94">
        <v>6</v>
      </c>
      <c r="B7" s="94" t="s">
        <v>75</v>
      </c>
      <c r="C7" s="94" t="s">
        <v>64</v>
      </c>
      <c r="D7" s="113">
        <v>3</v>
      </c>
      <c r="E7" s="110">
        <v>120</v>
      </c>
      <c r="F7" s="110">
        <f t="shared" si="0"/>
        <v>360</v>
      </c>
    </row>
    <row r="8" spans="1:6">
      <c r="A8" s="94">
        <v>7</v>
      </c>
      <c r="B8" s="94" t="s">
        <v>76</v>
      </c>
      <c r="C8" s="94" t="s">
        <v>77</v>
      </c>
      <c r="D8" s="113">
        <v>16</v>
      </c>
      <c r="E8" s="110">
        <v>10</v>
      </c>
      <c r="F8" s="110">
        <f t="shared" si="0"/>
        <v>160</v>
      </c>
    </row>
    <row r="9" spans="1:6">
      <c r="A9" s="94">
        <v>8</v>
      </c>
      <c r="B9" s="94" t="s">
        <v>78</v>
      </c>
      <c r="C9" s="94" t="s">
        <v>79</v>
      </c>
      <c r="D9" s="113">
        <v>3</v>
      </c>
      <c r="E9" s="110">
        <v>12</v>
      </c>
      <c r="F9" s="110">
        <f t="shared" si="0"/>
        <v>36</v>
      </c>
    </row>
    <row r="10" spans="1:6">
      <c r="A10" s="94">
        <v>9</v>
      </c>
      <c r="B10" s="94" t="s">
        <v>80</v>
      </c>
      <c r="C10" s="94" t="s">
        <v>71</v>
      </c>
      <c r="D10" s="113">
        <v>15</v>
      </c>
      <c r="E10" s="110">
        <v>9</v>
      </c>
      <c r="F10" s="110">
        <f t="shared" si="0"/>
        <v>135</v>
      </c>
    </row>
    <row r="11" spans="1:6">
      <c r="A11" s="94">
        <v>10</v>
      </c>
      <c r="B11" s="94" t="s">
        <v>81</v>
      </c>
      <c r="C11" s="94" t="s">
        <v>82</v>
      </c>
      <c r="D11" s="113">
        <v>16</v>
      </c>
      <c r="E11" s="110">
        <v>5</v>
      </c>
      <c r="F11" s="110">
        <f t="shared" si="0"/>
        <v>80</v>
      </c>
    </row>
    <row r="12" spans="1:6">
      <c r="A12" s="94">
        <v>11</v>
      </c>
      <c r="B12" s="94" t="s">
        <v>83</v>
      </c>
      <c r="C12" s="94" t="s">
        <v>64</v>
      </c>
      <c r="D12" s="113">
        <v>4</v>
      </c>
      <c r="E12" s="110">
        <v>25.99</v>
      </c>
      <c r="F12" s="110">
        <f t="shared" si="0"/>
        <v>103.96</v>
      </c>
    </row>
    <row r="13" spans="1:6">
      <c r="A13" s="94">
        <v>12</v>
      </c>
      <c r="B13" s="94" t="s">
        <v>84</v>
      </c>
      <c r="C13" s="94" t="s">
        <v>64</v>
      </c>
      <c r="D13" s="113">
        <v>4</v>
      </c>
      <c r="E13" s="110">
        <v>26.91</v>
      </c>
      <c r="F13" s="110">
        <f t="shared" si="0"/>
        <v>107.64</v>
      </c>
    </row>
    <row r="14" spans="1:6">
      <c r="A14" s="94">
        <v>13</v>
      </c>
      <c r="B14" s="94" t="s">
        <v>85</v>
      </c>
      <c r="C14" s="94" t="s">
        <v>64</v>
      </c>
      <c r="D14" s="113">
        <v>8</v>
      </c>
      <c r="E14" s="110">
        <v>26.64</v>
      </c>
      <c r="F14" s="110">
        <f t="shared" si="0"/>
        <v>213.12</v>
      </c>
    </row>
    <row r="15" spans="1:6">
      <c r="A15" s="94">
        <v>14</v>
      </c>
      <c r="B15" s="94" t="s">
        <v>86</v>
      </c>
      <c r="C15" s="94" t="s">
        <v>64</v>
      </c>
      <c r="D15" s="113">
        <v>8</v>
      </c>
      <c r="E15" s="110">
        <v>26.64</v>
      </c>
      <c r="F15" s="110">
        <f t="shared" si="0"/>
        <v>213.12</v>
      </c>
    </row>
    <row r="16" spans="1:6">
      <c r="A16" s="94">
        <v>15</v>
      </c>
      <c r="B16" s="94" t="s">
        <v>87</v>
      </c>
      <c r="C16" s="94" t="s">
        <v>64</v>
      </c>
      <c r="D16" s="113">
        <v>4</v>
      </c>
      <c r="E16" s="110">
        <v>18</v>
      </c>
      <c r="F16" s="110">
        <f t="shared" si="0"/>
        <v>72</v>
      </c>
    </row>
    <row r="17" spans="1:6">
      <c r="A17" s="94">
        <v>16</v>
      </c>
      <c r="B17" s="94" t="s">
        <v>88</v>
      </c>
      <c r="C17" s="94" t="s">
        <v>79</v>
      </c>
      <c r="D17" s="113">
        <v>35</v>
      </c>
      <c r="E17" s="110">
        <v>11.9</v>
      </c>
      <c r="F17" s="110">
        <f t="shared" si="0"/>
        <v>416.5</v>
      </c>
    </row>
    <row r="18" spans="1:6">
      <c r="A18" s="94">
        <v>17</v>
      </c>
      <c r="B18" s="94" t="s">
        <v>89</v>
      </c>
      <c r="C18" s="94" t="s">
        <v>64</v>
      </c>
      <c r="D18" s="113">
        <v>100</v>
      </c>
      <c r="E18" s="110">
        <v>4.5</v>
      </c>
      <c r="F18" s="110">
        <f t="shared" si="0"/>
        <v>450</v>
      </c>
    </row>
    <row r="19" spans="1:6">
      <c r="A19" s="94">
        <v>18</v>
      </c>
      <c r="B19" s="94" t="s">
        <v>90</v>
      </c>
      <c r="C19" s="94" t="s">
        <v>64</v>
      </c>
      <c r="D19" s="113">
        <v>4</v>
      </c>
      <c r="E19" s="110">
        <v>15</v>
      </c>
      <c r="F19" s="110">
        <f t="shared" si="0"/>
        <v>60</v>
      </c>
    </row>
    <row r="20" spans="1:6">
      <c r="A20" s="94">
        <v>19</v>
      </c>
      <c r="B20" s="94" t="s">
        <v>91</v>
      </c>
      <c r="C20" s="94" t="s">
        <v>92</v>
      </c>
      <c r="D20" s="113">
        <v>38</v>
      </c>
      <c r="E20" s="110">
        <v>15</v>
      </c>
      <c r="F20" s="110">
        <f t="shared" si="0"/>
        <v>570</v>
      </c>
    </row>
    <row r="21" spans="1:6">
      <c r="A21" s="94">
        <v>20</v>
      </c>
      <c r="B21" s="94" t="s">
        <v>93</v>
      </c>
      <c r="C21" s="94" t="s">
        <v>94</v>
      </c>
      <c r="D21" s="113">
        <v>50</v>
      </c>
      <c r="E21" s="110">
        <v>4.7300000000000004</v>
      </c>
      <c r="F21" s="110">
        <f t="shared" si="0"/>
        <v>236.50000000000003</v>
      </c>
    </row>
    <row r="22" spans="1:6">
      <c r="A22" s="94">
        <v>21</v>
      </c>
      <c r="B22" s="94" t="s">
        <v>95</v>
      </c>
      <c r="C22" s="94" t="s">
        <v>94</v>
      </c>
      <c r="D22" s="113">
        <v>80</v>
      </c>
      <c r="E22" s="110">
        <v>3.9</v>
      </c>
      <c r="F22" s="110">
        <f t="shared" si="0"/>
        <v>312</v>
      </c>
    </row>
    <row r="23" spans="1:6">
      <c r="A23" s="94">
        <v>22</v>
      </c>
      <c r="B23" s="94" t="s">
        <v>96</v>
      </c>
      <c r="C23" s="94" t="s">
        <v>97</v>
      </c>
      <c r="D23" s="113">
        <v>2</v>
      </c>
      <c r="E23" s="110">
        <v>15</v>
      </c>
      <c r="F23" s="110">
        <f t="shared" si="0"/>
        <v>30</v>
      </c>
    </row>
    <row r="24" spans="1:6">
      <c r="A24" s="94">
        <v>23</v>
      </c>
      <c r="B24" s="94" t="s">
        <v>98</v>
      </c>
      <c r="C24" s="94" t="s">
        <v>82</v>
      </c>
      <c r="D24" s="113">
        <v>12</v>
      </c>
      <c r="E24" s="110">
        <v>5.9</v>
      </c>
      <c r="F24" s="110">
        <f t="shared" si="0"/>
        <v>70.800000000000011</v>
      </c>
    </row>
    <row r="25" spans="1:6">
      <c r="A25" s="94">
        <v>24</v>
      </c>
      <c r="B25" s="94" t="s">
        <v>99</v>
      </c>
      <c r="C25" s="94" t="s">
        <v>100</v>
      </c>
      <c r="D25" s="113">
        <v>58</v>
      </c>
      <c r="E25" s="110">
        <v>6</v>
      </c>
      <c r="F25" s="110">
        <f t="shared" si="0"/>
        <v>348</v>
      </c>
    </row>
    <row r="26" spans="1:6">
      <c r="A26" s="94">
        <v>25</v>
      </c>
      <c r="B26" s="94" t="s">
        <v>101</v>
      </c>
      <c r="C26" s="94" t="s">
        <v>64</v>
      </c>
      <c r="D26" s="113">
        <v>1</v>
      </c>
      <c r="E26" s="110">
        <v>15</v>
      </c>
      <c r="F26" s="110">
        <f t="shared" si="0"/>
        <v>15</v>
      </c>
    </row>
    <row r="27" spans="1:6">
      <c r="A27" s="94">
        <v>26</v>
      </c>
      <c r="B27" s="94" t="s">
        <v>102</v>
      </c>
      <c r="C27" s="94" t="s">
        <v>103</v>
      </c>
      <c r="D27" s="113">
        <v>4</v>
      </c>
      <c r="E27" s="110">
        <v>15</v>
      </c>
      <c r="F27" s="110">
        <f t="shared" si="0"/>
        <v>60</v>
      </c>
    </row>
    <row r="28" spans="1:6">
      <c r="A28" s="94">
        <v>27</v>
      </c>
      <c r="B28" s="94" t="s">
        <v>104</v>
      </c>
      <c r="C28" s="94" t="s">
        <v>64</v>
      </c>
      <c r="D28" s="113">
        <v>12</v>
      </c>
      <c r="E28" s="110">
        <v>15</v>
      </c>
      <c r="F28" s="110">
        <f t="shared" si="0"/>
        <v>180</v>
      </c>
    </row>
    <row r="29" spans="1:6">
      <c r="A29" s="94">
        <v>28</v>
      </c>
      <c r="B29" s="94" t="s">
        <v>105</v>
      </c>
      <c r="C29" s="94" t="s">
        <v>79</v>
      </c>
      <c r="D29" s="113">
        <v>70</v>
      </c>
      <c r="E29" s="110">
        <v>4.5</v>
      </c>
      <c r="F29" s="110">
        <f t="shared" si="0"/>
        <v>315</v>
      </c>
    </row>
    <row r="30" spans="1:6">
      <c r="A30" s="94">
        <v>29</v>
      </c>
      <c r="B30" s="94" t="s">
        <v>106</v>
      </c>
      <c r="C30" s="94" t="s">
        <v>107</v>
      </c>
      <c r="D30" s="113">
        <v>70</v>
      </c>
      <c r="E30" s="110">
        <v>26.12</v>
      </c>
      <c r="F30" s="110">
        <f t="shared" si="0"/>
        <v>1828.4</v>
      </c>
    </row>
    <row r="31" spans="1:6">
      <c r="A31" s="94">
        <v>30</v>
      </c>
      <c r="B31" s="94" t="s">
        <v>108</v>
      </c>
      <c r="C31" s="94" t="s">
        <v>109</v>
      </c>
      <c r="D31" s="113">
        <v>350</v>
      </c>
      <c r="E31" s="110">
        <v>15.94</v>
      </c>
      <c r="F31" s="110">
        <f t="shared" si="0"/>
        <v>5579</v>
      </c>
    </row>
    <row r="32" spans="1:6">
      <c r="A32" s="94">
        <v>31</v>
      </c>
      <c r="B32" s="94" t="s">
        <v>110</v>
      </c>
      <c r="C32" s="94" t="s">
        <v>82</v>
      </c>
      <c r="D32" s="113">
        <v>14</v>
      </c>
      <c r="E32" s="110">
        <v>15</v>
      </c>
      <c r="F32" s="110">
        <f t="shared" si="0"/>
        <v>210</v>
      </c>
    </row>
    <row r="33" spans="1:6">
      <c r="A33" s="94">
        <v>32</v>
      </c>
      <c r="B33" s="94" t="s">
        <v>111</v>
      </c>
      <c r="C33" s="94" t="s">
        <v>64</v>
      </c>
      <c r="D33" s="113">
        <v>38</v>
      </c>
      <c r="E33" s="110">
        <v>15</v>
      </c>
      <c r="F33" s="110">
        <f t="shared" si="0"/>
        <v>570</v>
      </c>
    </row>
    <row r="34" spans="1:6">
      <c r="A34" s="94">
        <v>33</v>
      </c>
      <c r="B34" s="94" t="s">
        <v>112</v>
      </c>
      <c r="C34" s="94" t="s">
        <v>113</v>
      </c>
      <c r="D34" s="113">
        <v>150</v>
      </c>
      <c r="E34" s="110">
        <v>4.5</v>
      </c>
      <c r="F34" s="110">
        <f t="shared" si="0"/>
        <v>675</v>
      </c>
    </row>
    <row r="35" spans="1:6">
      <c r="A35" s="94">
        <v>34</v>
      </c>
      <c r="B35" s="94" t="s">
        <v>114</v>
      </c>
      <c r="C35" s="94" t="s">
        <v>64</v>
      </c>
      <c r="D35" s="113">
        <v>16</v>
      </c>
      <c r="E35" s="110">
        <v>29.9</v>
      </c>
      <c r="F35" s="110">
        <f t="shared" si="0"/>
        <v>478.4</v>
      </c>
    </row>
    <row r="36" spans="1:6">
      <c r="A36" s="94">
        <v>35</v>
      </c>
      <c r="B36" s="94" t="s">
        <v>115</v>
      </c>
      <c r="C36" s="94" t="s">
        <v>64</v>
      </c>
      <c r="D36" s="113">
        <v>2</v>
      </c>
      <c r="E36" s="110">
        <v>15</v>
      </c>
      <c r="F36" s="110">
        <f t="shared" si="0"/>
        <v>30</v>
      </c>
    </row>
    <row r="37" spans="1:6">
      <c r="A37" s="94">
        <v>36</v>
      </c>
      <c r="B37" s="94" t="s">
        <v>116</v>
      </c>
      <c r="C37" s="94" t="s">
        <v>64</v>
      </c>
      <c r="D37" s="113">
        <v>6</v>
      </c>
      <c r="E37" s="110">
        <v>22</v>
      </c>
      <c r="F37" s="110">
        <f t="shared" si="0"/>
        <v>132</v>
      </c>
    </row>
    <row r="38" spans="1:6">
      <c r="A38" s="94">
        <v>37</v>
      </c>
      <c r="B38" s="94" t="s">
        <v>117</v>
      </c>
      <c r="C38" s="94" t="s">
        <v>118</v>
      </c>
      <c r="D38" s="113">
        <v>9</v>
      </c>
      <c r="E38" s="110">
        <v>7</v>
      </c>
      <c r="F38" s="110">
        <f t="shared" si="0"/>
        <v>63</v>
      </c>
    </row>
    <row r="39" spans="1:6">
      <c r="A39" s="94">
        <v>38</v>
      </c>
      <c r="B39" s="94" t="s">
        <v>119</v>
      </c>
      <c r="C39" s="94" t="s">
        <v>120</v>
      </c>
      <c r="D39" s="113">
        <v>25</v>
      </c>
      <c r="E39" s="110">
        <v>7.33</v>
      </c>
      <c r="F39" s="110">
        <f t="shared" si="0"/>
        <v>183.25</v>
      </c>
    </row>
    <row r="40" spans="1:6">
      <c r="A40" s="94">
        <v>39</v>
      </c>
      <c r="B40" s="94" t="s">
        <v>121</v>
      </c>
      <c r="C40" s="94" t="s">
        <v>122</v>
      </c>
      <c r="D40" s="113">
        <v>4</v>
      </c>
      <c r="E40" s="110">
        <v>18.95</v>
      </c>
      <c r="F40" s="110">
        <f t="shared" si="0"/>
        <v>75.8</v>
      </c>
    </row>
    <row r="41" spans="1:6">
      <c r="A41" s="94">
        <v>40</v>
      </c>
      <c r="B41" s="94" t="s">
        <v>123</v>
      </c>
      <c r="C41" s="94" t="s">
        <v>124</v>
      </c>
      <c r="D41" s="113">
        <v>13</v>
      </c>
      <c r="E41" s="110">
        <v>39.9</v>
      </c>
      <c r="F41" s="110">
        <f t="shared" si="0"/>
        <v>518.69999999999993</v>
      </c>
    </row>
    <row r="42" spans="1:6">
      <c r="A42" s="94">
        <v>41</v>
      </c>
      <c r="B42" s="94" t="s">
        <v>125</v>
      </c>
      <c r="C42" s="94" t="s">
        <v>124</v>
      </c>
      <c r="D42" s="113">
        <v>16</v>
      </c>
      <c r="E42" s="110">
        <v>28.9</v>
      </c>
      <c r="F42" s="110">
        <f t="shared" si="0"/>
        <v>462.4</v>
      </c>
    </row>
    <row r="43" spans="1:6">
      <c r="A43" s="94">
        <v>42</v>
      </c>
      <c r="B43" s="94" t="s">
        <v>126</v>
      </c>
      <c r="C43" s="94" t="s">
        <v>127</v>
      </c>
      <c r="D43" s="113">
        <v>20</v>
      </c>
      <c r="E43" s="110">
        <v>10</v>
      </c>
      <c r="F43" s="110">
        <f t="shared" si="0"/>
        <v>200</v>
      </c>
    </row>
    <row r="44" spans="1:6">
      <c r="A44" s="94">
        <v>43</v>
      </c>
      <c r="B44" s="94" t="s">
        <v>128</v>
      </c>
      <c r="C44" s="94" t="s">
        <v>129</v>
      </c>
      <c r="D44" s="113">
        <v>6</v>
      </c>
      <c r="E44" s="110">
        <v>15</v>
      </c>
      <c r="F44" s="110">
        <f t="shared" si="0"/>
        <v>90</v>
      </c>
    </row>
    <row r="45" spans="1:6">
      <c r="A45" s="94">
        <v>44</v>
      </c>
      <c r="B45" s="94" t="s">
        <v>130</v>
      </c>
      <c r="C45" s="94" t="s">
        <v>64</v>
      </c>
      <c r="D45" s="113">
        <v>6</v>
      </c>
      <c r="E45" s="110">
        <v>18</v>
      </c>
      <c r="F45" s="110">
        <f t="shared" si="0"/>
        <v>108</v>
      </c>
    </row>
    <row r="46" spans="1:6">
      <c r="A46" s="94">
        <v>45</v>
      </c>
      <c r="B46" s="94" t="s">
        <v>131</v>
      </c>
      <c r="C46" s="94" t="s">
        <v>64</v>
      </c>
      <c r="D46" s="113">
        <v>2</v>
      </c>
      <c r="E46" s="110">
        <v>18</v>
      </c>
      <c r="F46" s="110">
        <f t="shared" si="0"/>
        <v>36</v>
      </c>
    </row>
    <row r="47" spans="1:6">
      <c r="A47" s="94">
        <v>46</v>
      </c>
      <c r="B47" s="94" t="s">
        <v>132</v>
      </c>
      <c r="C47" s="94" t="s">
        <v>64</v>
      </c>
      <c r="D47" s="113">
        <v>6</v>
      </c>
      <c r="E47" s="110">
        <v>18</v>
      </c>
      <c r="F47" s="110">
        <f t="shared" si="0"/>
        <v>108</v>
      </c>
    </row>
    <row r="48" spans="1:6" ht="15" thickBot="1">
      <c r="A48" s="94">
        <v>47</v>
      </c>
      <c r="B48" s="94" t="s">
        <v>133</v>
      </c>
      <c r="C48" s="94" t="s">
        <v>64</v>
      </c>
      <c r="D48" s="113">
        <v>1</v>
      </c>
      <c r="E48" s="110">
        <v>18</v>
      </c>
      <c r="F48" s="110">
        <f t="shared" si="0"/>
        <v>18</v>
      </c>
    </row>
    <row r="49" spans="1:6" ht="15" thickBot="1">
      <c r="A49" s="233" t="s">
        <v>274</v>
      </c>
      <c r="B49" s="234"/>
      <c r="C49" s="234"/>
      <c r="D49" s="234"/>
      <c r="E49" s="234"/>
      <c r="F49" s="115">
        <f>SUM(F2:F48)</f>
        <v>17668.59</v>
      </c>
    </row>
    <row r="50" spans="1:6" ht="15" thickBot="1">
      <c r="A50" s="233" t="s">
        <v>275</v>
      </c>
      <c r="B50" s="234"/>
      <c r="C50" s="234"/>
      <c r="D50" s="234"/>
      <c r="E50" s="234"/>
      <c r="F50" s="115">
        <f>F49/12</f>
        <v>1472.3824999999999</v>
      </c>
    </row>
    <row r="51" spans="1:6" ht="15" thickBot="1">
      <c r="A51" s="233" t="s">
        <v>276</v>
      </c>
      <c r="B51" s="234"/>
      <c r="C51" s="234"/>
      <c r="D51" s="234"/>
      <c r="E51" s="234"/>
      <c r="F51" s="115">
        <f>F50/3</f>
        <v>490.79416666666663</v>
      </c>
    </row>
  </sheetData>
  <mergeCells count="3">
    <mergeCell ref="A49:E49"/>
    <mergeCell ref="A50:E50"/>
    <mergeCell ref="A51:E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PROPOSTA </vt:lpstr>
      <vt:lpstr>AUX SERV GERAIS</vt:lpstr>
      <vt:lpstr>COPEIRO</vt:lpstr>
      <vt:lpstr>JARDINEIRO </vt:lpstr>
      <vt:lpstr>RECEPCIONISTA </vt:lpstr>
      <vt:lpstr>Equipamentos</vt:lpstr>
      <vt:lpstr>UNIFORMES</vt:lpstr>
      <vt:lpstr>Equip e Insumos Jardinagem</vt:lpstr>
      <vt:lpstr>Material Limpeza</vt:lpstr>
      <vt:lpstr>Material para Copa </vt:lpstr>
      <vt:lpstr>'AUX SERV GERAIS'!Area_de_impressao</vt:lpstr>
      <vt:lpstr>COPEIRO!Area_de_impressao</vt:lpstr>
      <vt:lpstr>'JARDINEIRO '!Area_de_impressao</vt:lpstr>
      <vt:lpstr>'RECEPCIONISTA '!Area_de_impressao</vt:lpstr>
      <vt:lpstr>UNIFORMES!Print_Area_0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dc:description/>
  <cp:lastModifiedBy>Vinicius Faro</cp:lastModifiedBy>
  <cp:revision>1</cp:revision>
  <cp:lastPrinted>2025-09-30T23:57:49Z</cp:lastPrinted>
  <dcterms:created xsi:type="dcterms:W3CDTF">2018-01-23T19:35:16Z</dcterms:created>
  <dcterms:modified xsi:type="dcterms:W3CDTF">2025-10-01T00:00:21Z</dcterms:modified>
  <dc:language>pt-BR</dc:language>
</cp:coreProperties>
</file>